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ksps.mark.se/mvab/Docs/Dokument/ADMINISTRATION-NY/IT  DATA/HEMSIDA/"/>
    </mc:Choice>
  </mc:AlternateContent>
  <xr:revisionPtr revIDLastSave="0" documentId="8_{A107895C-9B42-460D-9B3E-25F45A7ECC95}" xr6:coauthVersionLast="47" xr6:coauthVersionMax="47" xr10:uidLastSave="{00000000-0000-0000-0000-000000000000}"/>
  <bookViews>
    <workbookView xWindow="-28920" yWindow="-120" windowWidth="29040" windowHeight="15840" activeTab="14"/>
  </bookViews>
  <sheets>
    <sheet name="2009-2010" sheetId="1" r:id="rId1"/>
    <sheet name="2011" sheetId="4" r:id="rId2"/>
    <sheet name="2012" sheetId="5" r:id="rId3"/>
    <sheet name="2013" sheetId="6" r:id="rId4"/>
    <sheet name="2014" sheetId="7" r:id="rId5"/>
    <sheet name="2015" sheetId="8" r:id="rId6"/>
    <sheet name="2016" sheetId="2" r:id="rId7"/>
    <sheet name="2017" sheetId="9" r:id="rId8"/>
    <sheet name="2018" sheetId="10" r:id="rId9"/>
    <sheet name="2019" sheetId="11" r:id="rId10"/>
    <sheet name="2020 " sheetId="13" r:id="rId11"/>
    <sheet name="2021" sheetId="12" r:id="rId12"/>
    <sheet name="2022" sheetId="14" r:id="rId13"/>
    <sheet name="2023" sheetId="15" r:id="rId14"/>
    <sheet name="2024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6" l="1"/>
  <c r="B28" i="16"/>
  <c r="D12" i="16"/>
  <c r="C12" i="16"/>
  <c r="D11" i="16"/>
  <c r="D10" i="16"/>
  <c r="D9" i="16"/>
  <c r="D27" i="16"/>
  <c r="B27" i="16"/>
  <c r="D26" i="16"/>
  <c r="B26" i="16"/>
  <c r="D25" i="16"/>
  <c r="B25" i="16"/>
  <c r="B20" i="16"/>
  <c r="B19" i="16"/>
  <c r="B18" i="16"/>
  <c r="B17" i="16"/>
  <c r="C11" i="16"/>
  <c r="C10" i="16"/>
  <c r="C9" i="16"/>
  <c r="B28" i="15"/>
  <c r="D27" i="15"/>
  <c r="B27" i="15"/>
  <c r="D26" i="15"/>
  <c r="B26" i="15"/>
  <c r="D25" i="15"/>
  <c r="B25" i="15"/>
  <c r="B20" i="15"/>
  <c r="B19" i="15"/>
  <c r="B18" i="15"/>
  <c r="B17" i="15"/>
  <c r="C12" i="15"/>
  <c r="B12" i="15"/>
  <c r="C11" i="15"/>
  <c r="B11" i="15"/>
  <c r="C10" i="15"/>
  <c r="B10" i="15"/>
  <c r="C9" i="15"/>
  <c r="B9" i="15"/>
  <c r="D25" i="14"/>
  <c r="B25" i="14"/>
  <c r="B12" i="14"/>
  <c r="B11" i="14"/>
  <c r="B10" i="14"/>
  <c r="B9" i="14"/>
  <c r="C9" i="14"/>
  <c r="B20" i="14"/>
  <c r="D27" i="14"/>
  <c r="B27" i="14"/>
  <c r="B19" i="14"/>
  <c r="D26" i="14"/>
  <c r="B26" i="14"/>
  <c r="B17" i="14"/>
  <c r="C12" i="14"/>
  <c r="C11" i="14"/>
  <c r="C10" i="14"/>
  <c r="D27" i="13"/>
  <c r="B27" i="13"/>
  <c r="D20" i="13"/>
  <c r="B20" i="13"/>
  <c r="D19" i="13"/>
  <c r="B19" i="13"/>
  <c r="D18" i="13"/>
  <c r="D26" i="13"/>
  <c r="B26" i="13"/>
  <c r="B18" i="13"/>
  <c r="D17" i="13"/>
  <c r="D25" i="13"/>
  <c r="B25" i="13"/>
  <c r="C12" i="13"/>
  <c r="B12" i="13"/>
  <c r="C11" i="13"/>
  <c r="B11" i="13"/>
  <c r="C10" i="13"/>
  <c r="B10" i="13"/>
  <c r="C9" i="13"/>
  <c r="B9" i="13"/>
  <c r="D28" i="12"/>
  <c r="B28" i="12"/>
  <c r="D20" i="12"/>
  <c r="B20" i="12"/>
  <c r="D19" i="12"/>
  <c r="D27" i="12"/>
  <c r="B27" i="12"/>
  <c r="D18" i="12"/>
  <c r="D26" i="12"/>
  <c r="B26" i="12"/>
  <c r="D17" i="12"/>
  <c r="D25" i="12"/>
  <c r="B25" i="12"/>
  <c r="B17" i="12"/>
  <c r="C12" i="12"/>
  <c r="C11" i="12"/>
  <c r="C10" i="12"/>
  <c r="B10" i="12"/>
  <c r="B9" i="12"/>
  <c r="C9" i="12"/>
  <c r="B12" i="12"/>
  <c r="B11" i="12"/>
  <c r="C9" i="11"/>
  <c r="B9" i="11"/>
  <c r="B28" i="11"/>
  <c r="B27" i="11"/>
  <c r="B26" i="11"/>
  <c r="B25" i="11"/>
  <c r="B20" i="11"/>
  <c r="B19" i="11"/>
  <c r="B18" i="11"/>
  <c r="B17" i="11"/>
  <c r="C12" i="11"/>
  <c r="B12" i="11"/>
  <c r="C11" i="11"/>
  <c r="B11" i="11"/>
  <c r="C10" i="11"/>
  <c r="B10" i="11"/>
  <c r="B17" i="10"/>
  <c r="C12" i="10"/>
  <c r="B12" i="10"/>
  <c r="C10" i="10"/>
  <c r="B10" i="10"/>
  <c r="B28" i="10"/>
  <c r="B27" i="10"/>
  <c r="B26" i="10"/>
  <c r="B25" i="10"/>
  <c r="B20" i="10"/>
  <c r="B19" i="10"/>
  <c r="B18" i="10"/>
  <c r="C11" i="10"/>
  <c r="B11" i="10"/>
  <c r="C9" i="10"/>
  <c r="B9" i="10"/>
  <c r="B26" i="9"/>
  <c r="B27" i="9"/>
  <c r="B28" i="9"/>
  <c r="B25" i="9"/>
  <c r="B18" i="9"/>
  <c r="B19" i="9"/>
  <c r="B20" i="9"/>
  <c r="B17" i="9"/>
  <c r="B11" i="9"/>
  <c r="C12" i="9"/>
  <c r="B12" i="9"/>
  <c r="C11" i="9"/>
  <c r="C10" i="9"/>
  <c r="B10" i="9"/>
  <c r="C9" i="9"/>
  <c r="B9" i="9"/>
  <c r="D28" i="2"/>
  <c r="D27" i="2"/>
  <c r="D26" i="2"/>
  <c r="D25" i="2"/>
  <c r="D20" i="2"/>
  <c r="D19" i="2"/>
  <c r="D18" i="2"/>
  <c r="D17" i="2"/>
  <c r="C12" i="2"/>
  <c r="D12" i="2"/>
  <c r="C11" i="2"/>
  <c r="D11" i="2"/>
  <c r="C10" i="2"/>
  <c r="D10" i="2"/>
  <c r="C9" i="2"/>
  <c r="D9" i="2"/>
  <c r="D26" i="8"/>
  <c r="B26" i="8"/>
  <c r="D27" i="8"/>
  <c r="D28" i="8"/>
  <c r="B28" i="8"/>
  <c r="D25" i="8"/>
  <c r="B25" i="8"/>
  <c r="D20" i="8"/>
  <c r="B20" i="8"/>
  <c r="D19" i="8"/>
  <c r="B19" i="8"/>
  <c r="D18" i="8"/>
  <c r="B18" i="8"/>
  <c r="D17" i="8"/>
  <c r="B17" i="8"/>
  <c r="D12" i="8"/>
  <c r="B12" i="8"/>
  <c r="D11" i="8"/>
  <c r="D10" i="8"/>
  <c r="D9" i="8"/>
  <c r="B27" i="8"/>
  <c r="C12" i="8"/>
  <c r="C11" i="8"/>
  <c r="B11" i="8"/>
  <c r="C10" i="8"/>
  <c r="B10" i="8"/>
  <c r="C9" i="8"/>
  <c r="B9" i="8"/>
  <c r="B20" i="7"/>
  <c r="B19" i="7"/>
  <c r="B18" i="7"/>
  <c r="B17" i="7"/>
  <c r="B28" i="7"/>
  <c r="B27" i="7"/>
  <c r="B26" i="7"/>
  <c r="B25" i="7"/>
  <c r="C12" i="7"/>
  <c r="B12" i="7"/>
  <c r="C11" i="7"/>
  <c r="B11" i="7"/>
  <c r="C10" i="7"/>
  <c r="B10" i="7"/>
  <c r="C9" i="7"/>
  <c r="B9" i="7"/>
  <c r="B17" i="6"/>
  <c r="C12" i="6"/>
  <c r="B12" i="6"/>
  <c r="C11" i="6"/>
  <c r="B11" i="6"/>
  <c r="C10" i="6"/>
  <c r="B10" i="6"/>
  <c r="C9" i="6"/>
  <c r="B9" i="6"/>
  <c r="B28" i="6"/>
  <c r="B27" i="6"/>
  <c r="B26" i="6"/>
  <c r="B25" i="6"/>
  <c r="B20" i="6"/>
  <c r="B19" i="6"/>
  <c r="B18" i="6"/>
  <c r="B28" i="5"/>
  <c r="B27" i="5"/>
  <c r="B26" i="5"/>
  <c r="B25" i="5"/>
  <c r="B20" i="5"/>
  <c r="B19" i="5"/>
  <c r="B18" i="5"/>
  <c r="B17" i="5"/>
  <c r="B12" i="5"/>
  <c r="B11" i="5"/>
  <c r="B10" i="5"/>
  <c r="B9" i="5"/>
  <c r="B26" i="4"/>
  <c r="B27" i="4"/>
  <c r="B28" i="4"/>
  <c r="B25" i="4"/>
  <c r="B18" i="4"/>
  <c r="B19" i="4"/>
  <c r="B20" i="4"/>
  <c r="B17" i="4"/>
  <c r="B10" i="4"/>
  <c r="B11" i="4"/>
  <c r="B12" i="4"/>
  <c r="B9" i="4"/>
  <c r="D28" i="1"/>
  <c r="C28" i="1"/>
  <c r="B28" i="1"/>
  <c r="D27" i="1"/>
  <c r="C27" i="1"/>
  <c r="B27" i="1"/>
  <c r="D26" i="1"/>
  <c r="B26" i="1"/>
  <c r="C26" i="1"/>
  <c r="D25" i="1"/>
  <c r="C25" i="1"/>
  <c r="B25" i="1"/>
  <c r="D20" i="1"/>
  <c r="B20" i="1"/>
  <c r="C20" i="1"/>
  <c r="D19" i="1"/>
  <c r="C19" i="1"/>
  <c r="B19" i="1"/>
  <c r="C18" i="1"/>
  <c r="B18" i="1"/>
  <c r="D18" i="1"/>
  <c r="C17" i="1"/>
  <c r="B17" i="1"/>
  <c r="D17" i="1"/>
  <c r="D10" i="1"/>
  <c r="B10" i="1"/>
  <c r="D11" i="1"/>
  <c r="D12" i="1"/>
  <c r="B12" i="1"/>
  <c r="B11" i="1"/>
  <c r="D9" i="1"/>
  <c r="B9" i="1"/>
  <c r="D28" i="14"/>
  <c r="B28" i="14"/>
  <c r="B18" i="14"/>
  <c r="B17" i="13"/>
  <c r="D28" i="13"/>
  <c r="B28" i="13"/>
  <c r="B18" i="12"/>
  <c r="B19" i="12"/>
</calcChain>
</file>

<file path=xl/sharedStrings.xml><?xml version="1.0" encoding="utf-8"?>
<sst xmlns="http://schemas.openxmlformats.org/spreadsheetml/2006/main" count="435" uniqueCount="26">
  <si>
    <t>Småhus</t>
  </si>
  <si>
    <t>Årlig förbrukning</t>
  </si>
  <si>
    <t>Varav under</t>
  </si>
  <si>
    <t>året fast del (kr)</t>
  </si>
  <si>
    <t>per år (kr)</t>
  </si>
  <si>
    <t>Total kostnad</t>
  </si>
  <si>
    <t>Varav under året</t>
  </si>
  <si>
    <t>rörlig del (kr)</t>
  </si>
  <si>
    <t>i kWh</t>
  </si>
  <si>
    <t>Flerbostadshus</t>
  </si>
  <si>
    <t>i MWh</t>
  </si>
  <si>
    <t>PRISINFORMATION FJÄRRVÄRME</t>
  </si>
  <si>
    <t>Lokaler</t>
  </si>
  <si>
    <t>(Alla priser är inkl moms)</t>
  </si>
  <si>
    <t>PRISINFORMATION FJÄRRVÄRME 2013</t>
  </si>
  <si>
    <t>PRISINFORMATION FJÄRRVÄRME 2014</t>
  </si>
  <si>
    <t>PRISINFORMATION FJÄRRVÄRME 2015</t>
  </si>
  <si>
    <t>PRISINFORMATION FJÄRRVÄRME 2016</t>
  </si>
  <si>
    <t>PRISINFORMATION FJÄRRVÄRME 2017</t>
  </si>
  <si>
    <t>PRISINFORMATION FJÄRRVÄRME 2018</t>
  </si>
  <si>
    <t>PRISINFORMATION FJÄRRVÄRME 2019</t>
  </si>
  <si>
    <t>PRISINFORMATION FJÄRRVÄRME 2020</t>
  </si>
  <si>
    <t>PRISINFORMATION FJÄRRVÄRME 2021</t>
  </si>
  <si>
    <t>PRISINFORMATION FJÄRRVÄRME 2022</t>
  </si>
  <si>
    <t>PRISINFORMATION FJÄRRVÄRME 2023</t>
  </si>
  <si>
    <t>PRISINFORMATION FJÄRRVÄRME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</si>
</sst>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3" fontId="0" fillId="0" borderId="5" xfId="0" applyNumberFormat="1" applyBorder="1" applyAlignment="1">
      <alignment horizontal="center"/>
    </xf>
    <xf numFmtId="3" fontId="0" fillId="0" borderId="0" xfId="0" applyNumberFormat="1" applyBorder="1"/>
    <xf numFmtId="3" fontId="0" fillId="0" borderId="6" xfId="0" applyNumberForma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5" fillId="2" borderId="0" xfId="0" applyFont="1" applyFill="1"/>
    <xf numFmtId="0" fontId="0" fillId="2" borderId="0" xfId="0" applyFill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0" fillId="0" borderId="12" xfId="0" applyNumberFormat="1" applyBorder="1" applyAlignment="1">
      <alignment horizontal="center"/>
    </xf>
    <xf numFmtId="3" fontId="6" fillId="2" borderId="0" xfId="0" applyNumberFormat="1" applyFont="1" applyFill="1" applyBorder="1"/>
    <xf numFmtId="3" fontId="6" fillId="2" borderId="13" xfId="0" applyNumberFormat="1" applyFont="1" applyFill="1" applyBorder="1"/>
    <xf numFmtId="3" fontId="6" fillId="2" borderId="6" xfId="0" applyNumberFormat="1" applyFont="1" applyFill="1" applyBorder="1"/>
    <xf numFmtId="3" fontId="6" fillId="2" borderId="10" xfId="0" applyNumberFormat="1" applyFont="1" applyFill="1" applyBorder="1"/>
    <xf numFmtId="3" fontId="6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400050</xdr:colOff>
      <xdr:row>0</xdr:row>
      <xdr:rowOff>409575</xdr:rowOff>
    </xdr:to>
    <xdr:pic>
      <xdr:nvPicPr>
        <xdr:cNvPr id="1122" name="Picture 11" descr="Mark Kraftva¦êrme Gro¦ên CMYK">
          <a:extLst>
            <a:ext uri="{FF2B5EF4-FFF2-40B4-BE49-F238E27FC236}">
              <a16:creationId xmlns:a16="http://schemas.microsoft.com/office/drawing/2014/main" id="{0C44C649-6683-9296-4A14-EAC6F974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0297" name="Picture 11" descr="Mark Kraftva¦êrme Gro¦ên CMYK">
          <a:extLst>
            <a:ext uri="{FF2B5EF4-FFF2-40B4-BE49-F238E27FC236}">
              <a16:creationId xmlns:a16="http://schemas.microsoft.com/office/drawing/2014/main" id="{4161D9C0-1713-121C-EDA8-81CD3488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0298" name="Picture 11" descr="Mark Kraftva¦êrme Gro¦ên CMYK">
          <a:extLst>
            <a:ext uri="{FF2B5EF4-FFF2-40B4-BE49-F238E27FC236}">
              <a16:creationId xmlns:a16="http://schemas.microsoft.com/office/drawing/2014/main" id="{948EA5A2-0301-9EC2-DA61-4834DE2D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2331" name="Picture 11" descr="Mark Kraftva¦êrme Gro¦ên CMYK">
          <a:extLst>
            <a:ext uri="{FF2B5EF4-FFF2-40B4-BE49-F238E27FC236}">
              <a16:creationId xmlns:a16="http://schemas.microsoft.com/office/drawing/2014/main" id="{963B58E0-B3BE-4E80-CDC7-241BB23D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2332" name="Picture 11" descr="Mark Kraftva¦êrme Gro¦ên CMYK">
          <a:extLst>
            <a:ext uri="{FF2B5EF4-FFF2-40B4-BE49-F238E27FC236}">
              <a16:creationId xmlns:a16="http://schemas.microsoft.com/office/drawing/2014/main" id="{8B0A5517-512E-C769-D34B-8343104A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1315" name="Picture 11" descr="Mark Kraftva¦êrme Gro¦ên CMYK">
          <a:extLst>
            <a:ext uri="{FF2B5EF4-FFF2-40B4-BE49-F238E27FC236}">
              <a16:creationId xmlns:a16="http://schemas.microsoft.com/office/drawing/2014/main" id="{EAD84805-0B3E-464C-0854-3275C57A2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11316" name="Picture 11" descr="Mark Kraftva¦êrme Gro¦ên CMYK">
          <a:extLst>
            <a:ext uri="{FF2B5EF4-FFF2-40B4-BE49-F238E27FC236}">
              <a16:creationId xmlns:a16="http://schemas.microsoft.com/office/drawing/2014/main" id="{67B2BD15-1316-ECEF-D5E6-BF57B939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400050</xdr:colOff>
      <xdr:row>0</xdr:row>
      <xdr:rowOff>409575</xdr:rowOff>
    </xdr:to>
    <xdr:pic>
      <xdr:nvPicPr>
        <xdr:cNvPr id="2137" name="Picture 11" descr="Mark Kraftva¦êrme Gro¦ên CMYK">
          <a:extLst>
            <a:ext uri="{FF2B5EF4-FFF2-40B4-BE49-F238E27FC236}">
              <a16:creationId xmlns:a16="http://schemas.microsoft.com/office/drawing/2014/main" id="{98A3C0EE-D485-123D-E8EC-5BDFBB7A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400050</xdr:colOff>
      <xdr:row>0</xdr:row>
      <xdr:rowOff>409575</xdr:rowOff>
    </xdr:to>
    <xdr:pic>
      <xdr:nvPicPr>
        <xdr:cNvPr id="3156" name="Picture 11" descr="Mark Kraftva¦êrme Gro¦ên CMYK">
          <a:extLst>
            <a:ext uri="{FF2B5EF4-FFF2-40B4-BE49-F238E27FC236}">
              <a16:creationId xmlns:a16="http://schemas.microsoft.com/office/drawing/2014/main" id="{DC5CA356-DB01-5913-19AD-28AB7720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400050</xdr:colOff>
      <xdr:row>0</xdr:row>
      <xdr:rowOff>409575</xdr:rowOff>
    </xdr:to>
    <xdr:pic>
      <xdr:nvPicPr>
        <xdr:cNvPr id="4177" name="Picture 11" descr="Mark Kraftva¦êrme Gro¦ên CMYK">
          <a:extLst>
            <a:ext uri="{FF2B5EF4-FFF2-40B4-BE49-F238E27FC236}">
              <a16:creationId xmlns:a16="http://schemas.microsoft.com/office/drawing/2014/main" id="{25D85950-1C2B-83BE-341C-476CF100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</xdr:col>
      <xdr:colOff>400050</xdr:colOff>
      <xdr:row>0</xdr:row>
      <xdr:rowOff>409575</xdr:rowOff>
    </xdr:to>
    <xdr:pic>
      <xdr:nvPicPr>
        <xdr:cNvPr id="5195" name="Picture 11" descr="Mark Kraftva¦êrme Gro¦ên CMYK">
          <a:extLst>
            <a:ext uri="{FF2B5EF4-FFF2-40B4-BE49-F238E27FC236}">
              <a16:creationId xmlns:a16="http://schemas.microsoft.com/office/drawing/2014/main" id="{D6C2BFCC-3009-78CD-7B2E-62F3208CB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6208" name="Picture 11" descr="Mark Kraftva¦êrme Gro¦ên CMYK">
          <a:extLst>
            <a:ext uri="{FF2B5EF4-FFF2-40B4-BE49-F238E27FC236}">
              <a16:creationId xmlns:a16="http://schemas.microsoft.com/office/drawing/2014/main" id="{F1047662-AAEC-1D9C-429A-DF18E503F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533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7279" name="Picture 11" descr="Mark Kraftva¦êrme Gro¦ên CMYK">
          <a:extLst>
            <a:ext uri="{FF2B5EF4-FFF2-40B4-BE49-F238E27FC236}">
              <a16:creationId xmlns:a16="http://schemas.microsoft.com/office/drawing/2014/main" id="{9431BBEA-D262-09C7-9A4D-62FB0EF8D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7280" name="Picture 11" descr="Mark Kraftva¦êrme Gro¦ên CMYK">
          <a:extLst>
            <a:ext uri="{FF2B5EF4-FFF2-40B4-BE49-F238E27FC236}">
              <a16:creationId xmlns:a16="http://schemas.microsoft.com/office/drawing/2014/main" id="{B13F0A2B-733C-A916-A7D7-FE8155F6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8291" name="Picture 11" descr="Mark Kraftva¦êrme Gro¦ên CMYK">
          <a:extLst>
            <a:ext uri="{FF2B5EF4-FFF2-40B4-BE49-F238E27FC236}">
              <a16:creationId xmlns:a16="http://schemas.microsoft.com/office/drawing/2014/main" id="{902A1A3A-B86F-0295-6C0D-2609CF1D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8292" name="Picture 11" descr="Mark Kraftva¦êrme Gro¦ên CMYK">
          <a:extLst>
            <a:ext uri="{FF2B5EF4-FFF2-40B4-BE49-F238E27FC236}">
              <a16:creationId xmlns:a16="http://schemas.microsoft.com/office/drawing/2014/main" id="{ED157E14-1CAD-6800-8B24-01B0B0F4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9289" name="Picture 11" descr="Mark Kraftva¦êrme Gro¦ên CMYK">
          <a:extLst>
            <a:ext uri="{FF2B5EF4-FFF2-40B4-BE49-F238E27FC236}">
              <a16:creationId xmlns:a16="http://schemas.microsoft.com/office/drawing/2014/main" id="{541357CD-6D14-7035-EC35-FDA23293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171450</xdr:rowOff>
    </xdr:from>
    <xdr:to>
      <xdr:col>1</xdr:col>
      <xdr:colOff>438150</xdr:colOff>
      <xdr:row>0</xdr:row>
      <xdr:rowOff>409575</xdr:rowOff>
    </xdr:to>
    <xdr:pic>
      <xdr:nvPicPr>
        <xdr:cNvPr id="9290" name="Picture 11" descr="Mark Kraftva¦êrme Gro¦ên CMYK">
          <a:extLst>
            <a:ext uri="{FF2B5EF4-FFF2-40B4-BE49-F238E27FC236}">
              <a16:creationId xmlns:a16="http://schemas.microsoft.com/office/drawing/2014/main" id="{6C70E50F-CEC0-A33B-CCBC-B811F3A5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781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14" sqref="I14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5" ht="39.75" customHeight="1" x14ac:dyDescent="0.25"/>
    <row r="2" spans="1:5" ht="25.5" customHeight="1" x14ac:dyDescent="0.25"/>
    <row r="3" spans="1:5" ht="26.25" x14ac:dyDescent="0.4">
      <c r="A3" s="17" t="s">
        <v>11</v>
      </c>
    </row>
    <row r="4" spans="1:5" ht="17.25" customHeight="1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7" t="s">
        <v>5</v>
      </c>
      <c r="C7" s="7" t="s">
        <v>2</v>
      </c>
      <c r="D7" s="8" t="s">
        <v>6</v>
      </c>
      <c r="E7" s="1"/>
    </row>
    <row r="8" spans="1:5" ht="15.75" thickBot="1" x14ac:dyDescent="0.3">
      <c r="A8" s="9" t="s">
        <v>8</v>
      </c>
      <c r="B8" s="2" t="s">
        <v>4</v>
      </c>
      <c r="C8" s="2" t="s">
        <v>3</v>
      </c>
      <c r="D8" s="10" t="s">
        <v>7</v>
      </c>
      <c r="E8" s="1"/>
    </row>
    <row r="9" spans="1:5" ht="15.75" thickTop="1" x14ac:dyDescent="0.25">
      <c r="A9" s="11">
        <v>15000</v>
      </c>
      <c r="B9" s="12">
        <f>C9+D9</f>
        <v>12264</v>
      </c>
      <c r="C9" s="12">
        <v>4014</v>
      </c>
      <c r="D9" s="13">
        <f>0.55*A9</f>
        <v>8250</v>
      </c>
    </row>
    <row r="10" spans="1:5" x14ac:dyDescent="0.25">
      <c r="A10" s="11">
        <v>20000</v>
      </c>
      <c r="B10" s="12">
        <f>C10+D10</f>
        <v>16090</v>
      </c>
      <c r="C10" s="12">
        <v>5090</v>
      </c>
      <c r="D10" s="13">
        <f>0.55*A10</f>
        <v>11000</v>
      </c>
    </row>
    <row r="11" spans="1:5" x14ac:dyDescent="0.25">
      <c r="A11" s="11">
        <v>30000</v>
      </c>
      <c r="B11" s="12">
        <f>C11+D11</f>
        <v>23850</v>
      </c>
      <c r="C11" s="12">
        <v>7350</v>
      </c>
      <c r="D11" s="13">
        <f>0.55*A11</f>
        <v>16500</v>
      </c>
    </row>
    <row r="12" spans="1:5" x14ac:dyDescent="0.25">
      <c r="A12" s="14">
        <v>40000</v>
      </c>
      <c r="B12" s="15">
        <f>C12+D12</f>
        <v>31610</v>
      </c>
      <c r="C12" s="15">
        <v>9610</v>
      </c>
      <c r="D12" s="16">
        <f>0.55*A12</f>
        <v>22000</v>
      </c>
    </row>
    <row r="13" spans="1:5" ht="30" customHeight="1" x14ac:dyDescent="0.25"/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5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79.858999999999995</v>
      </c>
      <c r="B17" s="12">
        <f>C17+D17</f>
        <v>66836.75</v>
      </c>
      <c r="C17" s="12">
        <f>SUM(373*36.3)*1.25</f>
        <v>16924.875</v>
      </c>
      <c r="D17" s="13">
        <f>625*A17</f>
        <v>49911.875</v>
      </c>
    </row>
    <row r="18" spans="1:4" x14ac:dyDescent="0.25">
      <c r="A18" s="11">
        <v>192.5</v>
      </c>
      <c r="B18" s="12">
        <f>C18+D18</f>
        <v>161528.53375</v>
      </c>
      <c r="C18" s="12">
        <f>SUM(373*88.399)*1.25</f>
        <v>41216.033749999995</v>
      </c>
      <c r="D18" s="13">
        <f>625*A18</f>
        <v>120312.5</v>
      </c>
    </row>
    <row r="19" spans="1:4" x14ac:dyDescent="0.25">
      <c r="A19" s="11">
        <v>500</v>
      </c>
      <c r="B19" s="12">
        <f>C19+D19</f>
        <v>416828.875</v>
      </c>
      <c r="C19" s="12">
        <f>SUM(303*227.7)*1.25+SUM(14000)*1.25</f>
        <v>103741.37499999999</v>
      </c>
      <c r="D19" s="13">
        <f>626.175*A19</f>
        <v>313087.5</v>
      </c>
    </row>
    <row r="20" spans="1:4" x14ac:dyDescent="0.25">
      <c r="A20" s="14">
        <v>1000</v>
      </c>
      <c r="B20" s="15">
        <f>C20+D20</f>
        <v>822207.81625000003</v>
      </c>
      <c r="C20" s="15">
        <f>SUM(303*458.851)*1.25+SUM(14000)*1.25</f>
        <v>191289.81625</v>
      </c>
      <c r="D20" s="16">
        <f>630.918*A20</f>
        <v>630918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79.858999999999995</v>
      </c>
      <c r="B25" s="12">
        <f>C25+D25</f>
        <v>66836.75</v>
      </c>
      <c r="C25" s="12">
        <f>SUM(373*36.3)*1.25</f>
        <v>16924.875</v>
      </c>
      <c r="D25" s="13">
        <f>625*A25</f>
        <v>49911.875</v>
      </c>
    </row>
    <row r="26" spans="1:4" x14ac:dyDescent="0.25">
      <c r="A26" s="11">
        <v>192.5</v>
      </c>
      <c r="B26" s="12">
        <f>C26+D26</f>
        <v>161528.53375</v>
      </c>
      <c r="C26" s="12">
        <f>SUM(373*88.399)*1.25</f>
        <v>41216.033749999995</v>
      </c>
      <c r="D26" s="13">
        <f>625*A26</f>
        <v>120312.5</v>
      </c>
    </row>
    <row r="27" spans="1:4" x14ac:dyDescent="0.25">
      <c r="A27" s="11">
        <v>500</v>
      </c>
      <c r="B27" s="12">
        <f>C27+D27</f>
        <v>416828.875</v>
      </c>
      <c r="C27" s="12">
        <f>SUM(303*227.7)*1.25+SUM(14000)*1.25</f>
        <v>103741.37499999999</v>
      </c>
      <c r="D27" s="13">
        <f>626.175*A27</f>
        <v>313087.5</v>
      </c>
    </row>
    <row r="28" spans="1:4" x14ac:dyDescent="0.25">
      <c r="A28" s="14">
        <v>1000</v>
      </c>
      <c r="B28" s="15">
        <f>C28+D28</f>
        <v>822207.81625000003</v>
      </c>
      <c r="C28" s="15">
        <f>SUM(303*458.851)*1.25+SUM(14000)*1.25</f>
        <v>191289.81625</v>
      </c>
      <c r="D28" s="16">
        <f>630.918*A28</f>
        <v>630918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&amp;Lmkvab/hemsidan/prisinfo&amp;C&amp;D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14" sqref="H14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20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26">
        <f>C9+D9</f>
        <v>14461</v>
      </c>
      <c r="C9" s="26">
        <f>1500+3375</f>
        <v>4875</v>
      </c>
      <c r="D9" s="27">
        <v>9586</v>
      </c>
    </row>
    <row r="10" spans="1:5" x14ac:dyDescent="0.25">
      <c r="A10" s="11">
        <v>20000</v>
      </c>
      <c r="B10" s="26">
        <f>C10+D10</f>
        <v>18638</v>
      </c>
      <c r="C10" s="26">
        <f>1500+4509</f>
        <v>6009</v>
      </c>
      <c r="D10" s="27">
        <v>12629</v>
      </c>
    </row>
    <row r="11" spans="1:5" x14ac:dyDescent="0.25">
      <c r="A11" s="11">
        <v>30000</v>
      </c>
      <c r="B11" s="26">
        <f>C11+D11</f>
        <v>27270</v>
      </c>
      <c r="C11" s="26">
        <f>1500+6750</f>
        <v>8250</v>
      </c>
      <c r="D11" s="27">
        <v>19020</v>
      </c>
    </row>
    <row r="12" spans="1:5" x14ac:dyDescent="0.25">
      <c r="A12" s="14">
        <v>40000</v>
      </c>
      <c r="B12" s="28">
        <f>C12+D12</f>
        <v>36054</v>
      </c>
      <c r="C12" s="28">
        <f>1500+8991</f>
        <v>10491</v>
      </c>
      <c r="D12" s="29">
        <v>25563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75955</v>
      </c>
      <c r="C17" s="26">
        <v>27273</v>
      </c>
      <c r="D17" s="27">
        <v>48682</v>
      </c>
    </row>
    <row r="18" spans="1:4" x14ac:dyDescent="0.25">
      <c r="A18" s="11">
        <v>193</v>
      </c>
      <c r="B18" s="26">
        <f>C18+D18</f>
        <v>182494</v>
      </c>
      <c r="C18" s="26">
        <v>65790</v>
      </c>
      <c r="D18" s="27">
        <v>116704</v>
      </c>
    </row>
    <row r="19" spans="1:4" x14ac:dyDescent="0.25">
      <c r="A19" s="11">
        <v>500</v>
      </c>
      <c r="B19" s="26">
        <f>C19+D19</f>
        <v>471155</v>
      </c>
      <c r="C19" s="26">
        <v>167727</v>
      </c>
      <c r="D19" s="27">
        <v>303428</v>
      </c>
    </row>
    <row r="20" spans="1:4" x14ac:dyDescent="0.25">
      <c r="A20" s="14">
        <v>1000</v>
      </c>
      <c r="B20" s="28">
        <f>C20+D20</f>
        <v>921645</v>
      </c>
      <c r="C20" s="28">
        <v>315455</v>
      </c>
      <c r="D20" s="29">
        <v>606190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f>C25+D25</f>
        <v>75955</v>
      </c>
      <c r="C25" s="12">
        <v>27273</v>
      </c>
      <c r="D25" s="13">
        <v>48682</v>
      </c>
    </row>
    <row r="26" spans="1:4" x14ac:dyDescent="0.25">
      <c r="A26" s="11">
        <v>193</v>
      </c>
      <c r="B26" s="12">
        <f>C26+D26</f>
        <v>182494</v>
      </c>
      <c r="C26" s="12">
        <v>65790</v>
      </c>
      <c r="D26" s="13">
        <v>116704</v>
      </c>
    </row>
    <row r="27" spans="1:4" x14ac:dyDescent="0.25">
      <c r="A27" s="11">
        <v>500</v>
      </c>
      <c r="B27" s="12">
        <f>C27+D27</f>
        <v>471155</v>
      </c>
      <c r="C27" s="12">
        <v>167727</v>
      </c>
      <c r="D27" s="13">
        <v>303428</v>
      </c>
    </row>
    <row r="28" spans="1:4" x14ac:dyDescent="0.25">
      <c r="A28" s="14">
        <v>1000</v>
      </c>
      <c r="B28" s="15">
        <f>C28+D28</f>
        <v>921645</v>
      </c>
      <c r="C28" s="15">
        <v>315455</v>
      </c>
      <c r="D28" s="16">
        <v>606190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11" sqref="F11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21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26">
        <f>C9+D9</f>
        <v>14579</v>
      </c>
      <c r="C9" s="26">
        <f>1500+3402</f>
        <v>4902</v>
      </c>
      <c r="D9" s="27">
        <v>9677</v>
      </c>
    </row>
    <row r="10" spans="1:5" x14ac:dyDescent="0.25">
      <c r="A10" s="11">
        <v>20000</v>
      </c>
      <c r="B10" s="26">
        <f>C10+D10</f>
        <v>18731</v>
      </c>
      <c r="C10" s="26">
        <f>1500+4482</f>
        <v>5982</v>
      </c>
      <c r="D10" s="27">
        <v>12749</v>
      </c>
    </row>
    <row r="11" spans="1:5" x14ac:dyDescent="0.25">
      <c r="A11" s="11">
        <v>30000</v>
      </c>
      <c r="B11" s="26">
        <f>C11+D11</f>
        <v>27450</v>
      </c>
      <c r="C11" s="26">
        <f>1500+6750</f>
        <v>8250</v>
      </c>
      <c r="D11" s="27">
        <v>19200</v>
      </c>
    </row>
    <row r="12" spans="1:5" x14ac:dyDescent="0.25">
      <c r="A12" s="14">
        <v>40000</v>
      </c>
      <c r="B12" s="28">
        <f>C12+D12</f>
        <v>36169</v>
      </c>
      <c r="C12" s="28">
        <f>1500+9018</f>
        <v>10518</v>
      </c>
      <c r="D12" s="29">
        <v>25651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76273</v>
      </c>
      <c r="C17" s="26">
        <v>27273</v>
      </c>
      <c r="D17" s="27">
        <f>39200*1.25</f>
        <v>49000</v>
      </c>
    </row>
    <row r="18" spans="1:4" x14ac:dyDescent="0.25">
      <c r="A18" s="11">
        <v>193</v>
      </c>
      <c r="B18" s="26">
        <f>C18+D18</f>
        <v>184002.5</v>
      </c>
      <c r="C18" s="26">
        <v>65790</v>
      </c>
      <c r="D18" s="27">
        <f>94570*1.25</f>
        <v>118212.5</v>
      </c>
    </row>
    <row r="19" spans="1:4" x14ac:dyDescent="0.25">
      <c r="A19" s="11">
        <v>500</v>
      </c>
      <c r="B19" s="26">
        <f>C19+D19</f>
        <v>473977</v>
      </c>
      <c r="C19" s="26">
        <v>167727</v>
      </c>
      <c r="D19" s="27">
        <f>245000*1.25</f>
        <v>306250</v>
      </c>
    </row>
    <row r="20" spans="1:4" x14ac:dyDescent="0.25">
      <c r="A20" s="14">
        <v>1000</v>
      </c>
      <c r="B20" s="28">
        <f>C20+D20</f>
        <v>927955</v>
      </c>
      <c r="C20" s="28">
        <v>315455</v>
      </c>
      <c r="D20" s="29">
        <f>490000*1.25</f>
        <v>612500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f>C25+D25</f>
        <v>76273</v>
      </c>
      <c r="C25" s="12">
        <v>27273</v>
      </c>
      <c r="D25" s="27">
        <f>D17</f>
        <v>49000</v>
      </c>
    </row>
    <row r="26" spans="1:4" x14ac:dyDescent="0.25">
      <c r="A26" s="11">
        <v>193</v>
      </c>
      <c r="B26" s="12">
        <f>C26+D26</f>
        <v>184002.5</v>
      </c>
      <c r="C26" s="12">
        <v>65790</v>
      </c>
      <c r="D26" s="27">
        <f>D18</f>
        <v>118212.5</v>
      </c>
    </row>
    <row r="27" spans="1:4" x14ac:dyDescent="0.25">
      <c r="A27" s="11">
        <v>500</v>
      </c>
      <c r="B27" s="12">
        <f>C27+D27</f>
        <v>473977</v>
      </c>
      <c r="C27" s="12">
        <v>167727</v>
      </c>
      <c r="D27" s="27">
        <f>D19</f>
        <v>306250</v>
      </c>
    </row>
    <row r="28" spans="1:4" x14ac:dyDescent="0.25">
      <c r="A28" s="14">
        <v>1000</v>
      </c>
      <c r="B28" s="15">
        <f>C28+D28</f>
        <v>927955</v>
      </c>
      <c r="C28" s="15">
        <v>315455</v>
      </c>
      <c r="D28" s="29">
        <f>D20</f>
        <v>612500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A3" sqref="A3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22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26">
        <f>C9+D9</f>
        <v>14579</v>
      </c>
      <c r="C9" s="26">
        <f>1500+3402</f>
        <v>4902</v>
      </c>
      <c r="D9" s="27">
        <v>9677</v>
      </c>
    </row>
    <row r="10" spans="1:5" x14ac:dyDescent="0.25">
      <c r="A10" s="11">
        <v>20000</v>
      </c>
      <c r="B10" s="26">
        <f>C10+D10</f>
        <v>18731</v>
      </c>
      <c r="C10" s="26">
        <f>1500+4482</f>
        <v>5982</v>
      </c>
      <c r="D10" s="27">
        <v>12749</v>
      </c>
    </row>
    <row r="11" spans="1:5" x14ac:dyDescent="0.25">
      <c r="A11" s="11">
        <v>30000</v>
      </c>
      <c r="B11" s="26">
        <f>C11+D11</f>
        <v>27450</v>
      </c>
      <c r="C11" s="26">
        <f>1500+6750</f>
        <v>8250</v>
      </c>
      <c r="D11" s="27">
        <v>19200</v>
      </c>
    </row>
    <row r="12" spans="1:5" x14ac:dyDescent="0.25">
      <c r="A12" s="14">
        <v>40000</v>
      </c>
      <c r="B12" s="28">
        <f>C12+D12</f>
        <v>36169</v>
      </c>
      <c r="C12" s="28">
        <f>1500+9018</f>
        <v>10518</v>
      </c>
      <c r="D12" s="29">
        <v>25651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76273</v>
      </c>
      <c r="C17" s="26">
        <v>27273</v>
      </c>
      <c r="D17" s="27">
        <f>39200*1.25</f>
        <v>49000</v>
      </c>
    </row>
    <row r="18" spans="1:4" x14ac:dyDescent="0.25">
      <c r="A18" s="11">
        <v>193</v>
      </c>
      <c r="B18" s="26">
        <f>C18+D18</f>
        <v>184002.5</v>
      </c>
      <c r="C18" s="26">
        <v>65790</v>
      </c>
      <c r="D18" s="27">
        <f>94570*1.25</f>
        <v>118212.5</v>
      </c>
    </row>
    <row r="19" spans="1:4" x14ac:dyDescent="0.25">
      <c r="A19" s="11">
        <v>500</v>
      </c>
      <c r="B19" s="26">
        <f>C19+D19</f>
        <v>473977</v>
      </c>
      <c r="C19" s="26">
        <v>167727</v>
      </c>
      <c r="D19" s="27">
        <f>245000*1.25</f>
        <v>306250</v>
      </c>
    </row>
    <row r="20" spans="1:4" x14ac:dyDescent="0.25">
      <c r="A20" s="14">
        <v>1000</v>
      </c>
      <c r="B20" s="28">
        <f>C20+D20</f>
        <v>927955</v>
      </c>
      <c r="C20" s="28">
        <v>315455</v>
      </c>
      <c r="D20" s="29">
        <f>490000*1.25</f>
        <v>612500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f>C25+D25</f>
        <v>76273</v>
      </c>
      <c r="C25" s="12">
        <v>27273</v>
      </c>
      <c r="D25" s="27">
        <f>D17</f>
        <v>49000</v>
      </c>
    </row>
    <row r="26" spans="1:4" x14ac:dyDescent="0.25">
      <c r="A26" s="11">
        <v>193</v>
      </c>
      <c r="B26" s="12">
        <f>C26+D26</f>
        <v>184002.5</v>
      </c>
      <c r="C26" s="12">
        <v>65790</v>
      </c>
      <c r="D26" s="27">
        <f>D18</f>
        <v>118212.5</v>
      </c>
    </row>
    <row r="27" spans="1:4" x14ac:dyDescent="0.25">
      <c r="A27" s="11">
        <v>500</v>
      </c>
      <c r="B27" s="12">
        <f>C27+D27</f>
        <v>473977</v>
      </c>
      <c r="C27" s="12">
        <v>167727</v>
      </c>
      <c r="D27" s="27">
        <f>D19</f>
        <v>306250</v>
      </c>
    </row>
    <row r="28" spans="1:4" x14ac:dyDescent="0.25">
      <c r="A28" s="14">
        <v>1000</v>
      </c>
      <c r="B28" s="15">
        <f>C28+D28</f>
        <v>927955</v>
      </c>
      <c r="C28" s="15">
        <v>315455</v>
      </c>
      <c r="D28" s="29">
        <f>D20</f>
        <v>612500</v>
      </c>
    </row>
  </sheetData>
  <pageMargins left="0.7" right="0.7" top="0.75" bottom="0.75" header="0.3" footer="0.3"/>
  <pageSetup paperSize="9" orientation="portrait" r:id="rId1"/>
  <headerFooter>
    <oddFooter xml:space="preserve">&amp;Csps/it-data/hemsidan
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2" zoomScaleNormal="100" workbookViewId="0">
      <selection activeCell="C35" sqref="C35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23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30">
        <v>15000</v>
      </c>
      <c r="B9" s="31">
        <f>C9+D9</f>
        <v>14724</v>
      </c>
      <c r="C9" s="31">
        <f>1500+3402</f>
        <v>4902</v>
      </c>
      <c r="D9" s="32">
        <v>9822</v>
      </c>
    </row>
    <row r="10" spans="1:5" x14ac:dyDescent="0.25">
      <c r="A10" s="11">
        <v>20000</v>
      </c>
      <c r="B10" s="31">
        <f>C10+D10</f>
        <v>18922</v>
      </c>
      <c r="C10" s="31">
        <f>1500+4482</f>
        <v>5982</v>
      </c>
      <c r="D10" s="33">
        <v>12940</v>
      </c>
    </row>
    <row r="11" spans="1:5" x14ac:dyDescent="0.25">
      <c r="A11" s="11">
        <v>30000</v>
      </c>
      <c r="B11" s="31">
        <f>C11+D11</f>
        <v>27738</v>
      </c>
      <c r="C11" s="31">
        <f>1500+6750</f>
        <v>8250</v>
      </c>
      <c r="D11" s="33">
        <v>19488</v>
      </c>
    </row>
    <row r="12" spans="1:5" x14ac:dyDescent="0.25">
      <c r="A12" s="14">
        <v>40000</v>
      </c>
      <c r="B12" s="34">
        <f>C12+D12</f>
        <v>36554</v>
      </c>
      <c r="C12" s="34">
        <f>1500+9018</f>
        <v>10518</v>
      </c>
      <c r="D12" s="35">
        <v>26036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76457</v>
      </c>
      <c r="C17" s="26">
        <v>27273</v>
      </c>
      <c r="D17" s="27">
        <v>49184</v>
      </c>
    </row>
    <row r="18" spans="1:4" x14ac:dyDescent="0.25">
      <c r="A18" s="11">
        <v>193</v>
      </c>
      <c r="B18" s="26">
        <f>C18+D18</f>
        <v>184100</v>
      </c>
      <c r="C18" s="26">
        <v>65790</v>
      </c>
      <c r="D18" s="27">
        <v>118310</v>
      </c>
    </row>
    <row r="19" spans="1:4" x14ac:dyDescent="0.25">
      <c r="A19" s="11">
        <v>500</v>
      </c>
      <c r="B19" s="26">
        <f>C19+D19</f>
        <v>474013</v>
      </c>
      <c r="C19" s="26">
        <v>167727</v>
      </c>
      <c r="D19" s="27">
        <v>306286</v>
      </c>
    </row>
    <row r="20" spans="1:4" x14ac:dyDescent="0.25">
      <c r="A20" s="14">
        <v>1000</v>
      </c>
      <c r="B20" s="28">
        <f>C20+D20</f>
        <v>928029</v>
      </c>
      <c r="C20" s="28">
        <v>315455</v>
      </c>
      <c r="D20" s="29">
        <v>612574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26">
        <f>C25+D25</f>
        <v>76457</v>
      </c>
      <c r="C25" s="26">
        <v>27273</v>
      </c>
      <c r="D25" s="27">
        <f>D17</f>
        <v>49184</v>
      </c>
    </row>
    <row r="26" spans="1:4" x14ac:dyDescent="0.25">
      <c r="A26" s="11">
        <v>193</v>
      </c>
      <c r="B26" s="26">
        <f>C26+D26</f>
        <v>184100</v>
      </c>
      <c r="C26" s="26">
        <v>65790</v>
      </c>
      <c r="D26" s="27">
        <f>D18</f>
        <v>118310</v>
      </c>
    </row>
    <row r="27" spans="1:4" x14ac:dyDescent="0.25">
      <c r="A27" s="11">
        <v>500</v>
      </c>
      <c r="B27" s="26">
        <f>C27+D27</f>
        <v>474013</v>
      </c>
      <c r="C27" s="26">
        <v>167727</v>
      </c>
      <c r="D27" s="27">
        <f>D19</f>
        <v>306286</v>
      </c>
    </row>
    <row r="28" spans="1:4" x14ac:dyDescent="0.25">
      <c r="A28" s="14">
        <v>1000</v>
      </c>
      <c r="B28" s="28">
        <f>C28+D28</f>
        <v>928029</v>
      </c>
      <c r="C28" s="28">
        <v>315455</v>
      </c>
      <c r="D28" s="29">
        <f>D20</f>
        <v>612574</v>
      </c>
    </row>
  </sheetData>
  <pageMargins left="0.7" right="0.7" top="0.75" bottom="0.75" header="0.3" footer="0.3"/>
  <pageSetup paperSize="9" orientation="portrait" r:id="rId1"/>
  <headerFooter>
    <oddFooter xml:space="preserve">&amp;Csps/IT-Data/Hemsidan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D36" sqref="D36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24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30">
        <v>15000</v>
      </c>
      <c r="B9" s="31">
        <f>C9+D9</f>
        <v>14910</v>
      </c>
      <c r="C9" s="31">
        <f>1500+3402</f>
        <v>4902</v>
      </c>
      <c r="D9" s="32">
        <v>10008</v>
      </c>
    </row>
    <row r="10" spans="1:5" x14ac:dyDescent="0.25">
      <c r="A10" s="11">
        <v>20000</v>
      </c>
      <c r="B10" s="31">
        <f>C10+D10</f>
        <v>19167</v>
      </c>
      <c r="C10" s="31">
        <f>1500+4482</f>
        <v>5982</v>
      </c>
      <c r="D10" s="33">
        <v>13185</v>
      </c>
    </row>
    <row r="11" spans="1:5" x14ac:dyDescent="0.25">
      <c r="A11" s="11">
        <v>30000</v>
      </c>
      <c r="B11" s="31">
        <f>C11+D11</f>
        <v>28107</v>
      </c>
      <c r="C11" s="31">
        <f>1500+6750</f>
        <v>8250</v>
      </c>
      <c r="D11" s="33">
        <v>19857</v>
      </c>
    </row>
    <row r="12" spans="1:5" x14ac:dyDescent="0.25">
      <c r="A12" s="14">
        <v>40000</v>
      </c>
      <c r="B12" s="34">
        <f>C12+D12</f>
        <v>37047</v>
      </c>
      <c r="C12" s="34">
        <f>1500+9018</f>
        <v>10518</v>
      </c>
      <c r="D12" s="35">
        <v>26529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77963</v>
      </c>
      <c r="C17" s="26">
        <v>27273</v>
      </c>
      <c r="D17" s="27">
        <v>50690</v>
      </c>
    </row>
    <row r="18" spans="1:4" x14ac:dyDescent="0.25">
      <c r="A18" s="11">
        <v>193</v>
      </c>
      <c r="B18" s="26">
        <f>C18+D18</f>
        <v>188080</v>
      </c>
      <c r="C18" s="26">
        <v>65790</v>
      </c>
      <c r="D18" s="27">
        <v>122290</v>
      </c>
    </row>
    <row r="19" spans="1:4" x14ac:dyDescent="0.25">
      <c r="A19" s="11">
        <v>500</v>
      </c>
      <c r="B19" s="26">
        <f>C19+D19</f>
        <v>484540</v>
      </c>
      <c r="C19" s="26">
        <v>167727</v>
      </c>
      <c r="D19" s="27">
        <v>316813</v>
      </c>
    </row>
    <row r="20" spans="1:4" x14ac:dyDescent="0.25">
      <c r="A20" s="14">
        <v>1000</v>
      </c>
      <c r="B20" s="28">
        <f>C20+D20</f>
        <v>928029</v>
      </c>
      <c r="C20" s="28">
        <v>315455</v>
      </c>
      <c r="D20" s="29">
        <v>612574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26">
        <f>C25+D25</f>
        <v>77963</v>
      </c>
      <c r="C25" s="26">
        <v>27273</v>
      </c>
      <c r="D25" s="27">
        <f>D17</f>
        <v>50690</v>
      </c>
    </row>
    <row r="26" spans="1:4" x14ac:dyDescent="0.25">
      <c r="A26" s="11">
        <v>193</v>
      </c>
      <c r="B26" s="26">
        <f>C26+D26</f>
        <v>188080</v>
      </c>
      <c r="C26" s="26">
        <v>65790</v>
      </c>
      <c r="D26" s="27">
        <f>D18</f>
        <v>122290</v>
      </c>
    </row>
    <row r="27" spans="1:4" x14ac:dyDescent="0.25">
      <c r="A27" s="11">
        <v>500</v>
      </c>
      <c r="B27" s="26">
        <f>C27+D27</f>
        <v>484540</v>
      </c>
      <c r="C27" s="26">
        <v>167727</v>
      </c>
      <c r="D27" s="27">
        <f>D19</f>
        <v>316813</v>
      </c>
    </row>
    <row r="28" spans="1:4" x14ac:dyDescent="0.25">
      <c r="A28" s="14">
        <v>1000</v>
      </c>
      <c r="B28" s="28">
        <f>C28+D28</f>
        <v>949080</v>
      </c>
      <c r="C28" s="28">
        <v>315455</v>
      </c>
      <c r="D28" s="29">
        <v>633625</v>
      </c>
    </row>
  </sheetData>
  <pageMargins left="0.7" right="0.7" top="0.75" bottom="0.75" header="0.3" footer="0.3"/>
  <pageSetup paperSize="9" orientation="portrait" r:id="rId1"/>
  <headerFooter>
    <oddFooter xml:space="preserve">&amp;Csps/IT-Data/Hemsidan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F19" sqref="F19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25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30">
        <v>15000</v>
      </c>
      <c r="B9" s="31">
        <v>17312</v>
      </c>
      <c r="C9" s="31">
        <f>1500+3402</f>
        <v>4902</v>
      </c>
      <c r="D9" s="33">
        <f>B9-C9</f>
        <v>12410</v>
      </c>
    </row>
    <row r="10" spans="1:5" x14ac:dyDescent="0.25">
      <c r="A10" s="11">
        <v>20000</v>
      </c>
      <c r="B10" s="31">
        <v>22332</v>
      </c>
      <c r="C10" s="31">
        <f>1500+4482</f>
        <v>5982</v>
      </c>
      <c r="D10" s="33">
        <f>B10-C10</f>
        <v>16350</v>
      </c>
    </row>
    <row r="11" spans="1:5" x14ac:dyDescent="0.25">
      <c r="A11" s="11">
        <v>30000</v>
      </c>
      <c r="B11" s="31">
        <v>32874</v>
      </c>
      <c r="C11" s="31">
        <f>1500+6750</f>
        <v>8250</v>
      </c>
      <c r="D11" s="33">
        <f>B11-C11</f>
        <v>24624</v>
      </c>
    </row>
    <row r="12" spans="1:5" x14ac:dyDescent="0.25">
      <c r="A12" s="14">
        <v>40000</v>
      </c>
      <c r="B12" s="34">
        <v>43416</v>
      </c>
      <c r="C12" s="34">
        <f>1500+9018</f>
        <v>10518</v>
      </c>
      <c r="D12" s="35">
        <f>B12-C12</f>
        <v>32898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90373</v>
      </c>
      <c r="C17" s="26">
        <v>27273</v>
      </c>
      <c r="D17" s="27">
        <v>63100</v>
      </c>
    </row>
    <row r="18" spans="1:4" x14ac:dyDescent="0.25">
      <c r="A18" s="11">
        <v>193</v>
      </c>
      <c r="B18" s="26">
        <f>C18+D18</f>
        <v>218019</v>
      </c>
      <c r="C18" s="26">
        <v>65790</v>
      </c>
      <c r="D18" s="27">
        <v>152229</v>
      </c>
    </row>
    <row r="19" spans="1:4" x14ac:dyDescent="0.25">
      <c r="A19" s="11">
        <v>500</v>
      </c>
      <c r="B19" s="26">
        <f>C19+D19</f>
        <v>562102</v>
      </c>
      <c r="C19" s="26">
        <v>167727</v>
      </c>
      <c r="D19" s="27">
        <v>394375</v>
      </c>
    </row>
    <row r="20" spans="1:4" x14ac:dyDescent="0.25">
      <c r="A20" s="14">
        <v>1000</v>
      </c>
      <c r="B20" s="28">
        <f>C20+D20</f>
        <v>1104205</v>
      </c>
      <c r="C20" s="28">
        <v>315455</v>
      </c>
      <c r="D20" s="29">
        <v>788750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26">
        <f>C25+D25</f>
        <v>90373</v>
      </c>
      <c r="C25" s="26">
        <v>27273</v>
      </c>
      <c r="D25" s="27">
        <f>D17</f>
        <v>63100</v>
      </c>
    </row>
    <row r="26" spans="1:4" x14ac:dyDescent="0.25">
      <c r="A26" s="11">
        <v>193</v>
      </c>
      <c r="B26" s="26">
        <f>C26+D26</f>
        <v>218019</v>
      </c>
      <c r="C26" s="26">
        <v>65790</v>
      </c>
      <c r="D26" s="27">
        <f>D18</f>
        <v>152229</v>
      </c>
    </row>
    <row r="27" spans="1:4" x14ac:dyDescent="0.25">
      <c r="A27" s="11">
        <v>500</v>
      </c>
      <c r="B27" s="26">
        <f>C27+D27</f>
        <v>562102</v>
      </c>
      <c r="C27" s="26">
        <v>167727</v>
      </c>
      <c r="D27" s="27">
        <f>D19</f>
        <v>394375</v>
      </c>
    </row>
    <row r="28" spans="1:4" x14ac:dyDescent="0.25">
      <c r="A28" s="14">
        <v>1000</v>
      </c>
      <c r="B28" s="28">
        <f>C28+D28</f>
        <v>1104205</v>
      </c>
      <c r="C28" s="28">
        <v>315455</v>
      </c>
      <c r="D28" s="29">
        <f>D20</f>
        <v>788750</v>
      </c>
    </row>
  </sheetData>
  <pageMargins left="0.7" right="0.7" top="0.75" bottom="0.75" header="0.3" footer="0.3"/>
  <pageSetup paperSize="9" orientation="portrait" r:id="rId1"/>
  <headerFooter>
    <oddFooter xml:space="preserve">&amp;Csps/IT-Data/Hemsidan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30" sqref="E30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5" ht="39.75" customHeight="1" x14ac:dyDescent="0.25"/>
    <row r="2" spans="1:5" ht="25.5" customHeight="1" x14ac:dyDescent="0.25"/>
    <row r="3" spans="1:5" ht="26.25" x14ac:dyDescent="0.4">
      <c r="A3" s="17" t="s">
        <v>11</v>
      </c>
    </row>
    <row r="4" spans="1:5" ht="17.25" customHeight="1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7" t="s">
        <v>5</v>
      </c>
      <c r="C7" s="7" t="s">
        <v>2</v>
      </c>
      <c r="D7" s="8" t="s">
        <v>6</v>
      </c>
      <c r="E7" s="1"/>
    </row>
    <row r="8" spans="1:5" ht="15.75" thickBot="1" x14ac:dyDescent="0.3">
      <c r="A8" s="9" t="s">
        <v>8</v>
      </c>
      <c r="B8" s="2" t="s">
        <v>4</v>
      </c>
      <c r="C8" s="2" t="s">
        <v>3</v>
      </c>
      <c r="D8" s="10" t="s">
        <v>7</v>
      </c>
      <c r="E8" s="1"/>
    </row>
    <row r="9" spans="1:5" ht="15.75" thickTop="1" x14ac:dyDescent="0.25">
      <c r="A9" s="11">
        <v>15000</v>
      </c>
      <c r="B9" s="12">
        <f>C9+D9</f>
        <v>12718</v>
      </c>
      <c r="C9" s="12">
        <v>3988</v>
      </c>
      <c r="D9" s="13">
        <v>8730</v>
      </c>
    </row>
    <row r="10" spans="1:5" x14ac:dyDescent="0.25">
      <c r="A10" s="11">
        <v>20000</v>
      </c>
      <c r="B10" s="12">
        <f>C10+D10</f>
        <v>16748</v>
      </c>
      <c r="C10" s="12">
        <v>5108</v>
      </c>
      <c r="D10" s="13">
        <v>11640</v>
      </c>
    </row>
    <row r="11" spans="1:5" x14ac:dyDescent="0.25">
      <c r="A11" s="11">
        <v>30000</v>
      </c>
      <c r="B11" s="12">
        <f>C11+D11</f>
        <v>24810</v>
      </c>
      <c r="C11" s="12">
        <v>7350</v>
      </c>
      <c r="D11" s="13">
        <v>17460</v>
      </c>
    </row>
    <row r="12" spans="1:5" x14ac:dyDescent="0.25">
      <c r="A12" s="14">
        <v>40000</v>
      </c>
      <c r="B12" s="15">
        <f>C12+D12</f>
        <v>32872</v>
      </c>
      <c r="C12" s="15">
        <v>9592</v>
      </c>
      <c r="D12" s="16">
        <v>23280</v>
      </c>
    </row>
    <row r="13" spans="1:5" ht="30" customHeight="1" x14ac:dyDescent="0.25"/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5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79.858999999999995</v>
      </c>
      <c r="B17" s="12">
        <f>C17+D17</f>
        <v>69213</v>
      </c>
      <c r="C17" s="12">
        <v>17018</v>
      </c>
      <c r="D17" s="13">
        <v>52195</v>
      </c>
    </row>
    <row r="18" spans="1:4" x14ac:dyDescent="0.25">
      <c r="A18" s="11">
        <v>192.5</v>
      </c>
      <c r="B18" s="12">
        <f>C18+D18</f>
        <v>165922</v>
      </c>
      <c r="C18" s="12">
        <v>40797</v>
      </c>
      <c r="D18" s="13">
        <v>125125</v>
      </c>
    </row>
    <row r="19" spans="1:4" x14ac:dyDescent="0.25">
      <c r="A19" s="11">
        <v>500</v>
      </c>
      <c r="B19" s="12">
        <f>C19+D19</f>
        <v>428629</v>
      </c>
      <c r="C19" s="12">
        <v>103590</v>
      </c>
      <c r="D19" s="13">
        <v>325039</v>
      </c>
    </row>
    <row r="20" spans="1:4" x14ac:dyDescent="0.25">
      <c r="A20" s="14">
        <v>1000</v>
      </c>
      <c r="B20" s="15">
        <f>C20+D20</f>
        <v>842023</v>
      </c>
      <c r="C20" s="15">
        <v>192088</v>
      </c>
      <c r="D20" s="16">
        <v>649935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79.858999999999995</v>
      </c>
      <c r="B25" s="12">
        <f>C25+D25</f>
        <v>69213</v>
      </c>
      <c r="C25" s="12">
        <v>17018</v>
      </c>
      <c r="D25" s="13">
        <v>52195</v>
      </c>
    </row>
    <row r="26" spans="1:4" x14ac:dyDescent="0.25">
      <c r="A26" s="11">
        <v>192.5</v>
      </c>
      <c r="B26" s="12">
        <f>C26+D26</f>
        <v>165922</v>
      </c>
      <c r="C26" s="12">
        <v>40797</v>
      </c>
      <c r="D26" s="13">
        <v>125125</v>
      </c>
    </row>
    <row r="27" spans="1:4" x14ac:dyDescent="0.25">
      <c r="A27" s="11">
        <v>500</v>
      </c>
      <c r="B27" s="12">
        <f>C27+D27</f>
        <v>428629</v>
      </c>
      <c r="C27" s="12">
        <v>103590</v>
      </c>
      <c r="D27" s="13">
        <v>325039</v>
      </c>
    </row>
    <row r="28" spans="1:4" x14ac:dyDescent="0.25">
      <c r="A28" s="14">
        <v>1000</v>
      </c>
      <c r="B28" s="15">
        <f>C28+D28</f>
        <v>842023</v>
      </c>
      <c r="C28" s="15">
        <v>192088</v>
      </c>
      <c r="D28" s="16">
        <v>649935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&amp;Lmkvab/hemsidan/prisinfo&amp;C&amp;D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25" sqref="F25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5" ht="39.75" customHeight="1" x14ac:dyDescent="0.25"/>
    <row r="2" spans="1:5" ht="25.5" customHeight="1" x14ac:dyDescent="0.25"/>
    <row r="3" spans="1:5" ht="26.25" x14ac:dyDescent="0.4">
      <c r="A3" s="17" t="s">
        <v>11</v>
      </c>
    </row>
    <row r="4" spans="1:5" ht="17.25" customHeight="1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12">
        <f>C9+D9</f>
        <v>13395</v>
      </c>
      <c r="C9" s="12">
        <v>4636</v>
      </c>
      <c r="D9" s="13">
        <v>8759</v>
      </c>
    </row>
    <row r="10" spans="1:5" x14ac:dyDescent="0.25">
      <c r="A10" s="11">
        <v>20000</v>
      </c>
      <c r="B10" s="12">
        <f>C10+D10</f>
        <v>17350</v>
      </c>
      <c r="C10" s="12">
        <v>5739</v>
      </c>
      <c r="D10" s="13">
        <v>11611</v>
      </c>
    </row>
    <row r="11" spans="1:5" x14ac:dyDescent="0.25">
      <c r="A11" s="11">
        <v>30000</v>
      </c>
      <c r="B11" s="12">
        <f>C11+D11</f>
        <v>25541</v>
      </c>
      <c r="C11" s="12">
        <v>8023</v>
      </c>
      <c r="D11" s="13">
        <v>17518</v>
      </c>
    </row>
    <row r="12" spans="1:5" x14ac:dyDescent="0.25">
      <c r="A12" s="14">
        <v>40000</v>
      </c>
      <c r="B12" s="15">
        <f>C12+D12</f>
        <v>33506</v>
      </c>
      <c r="C12" s="15">
        <v>10243</v>
      </c>
      <c r="D12" s="16">
        <v>23263</v>
      </c>
    </row>
    <row r="13" spans="1:5" ht="30" customHeight="1" x14ac:dyDescent="0.25"/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5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79.858999999999995</v>
      </c>
      <c r="B17" s="12">
        <f>C17+D17</f>
        <v>70683</v>
      </c>
      <c r="C17" s="12">
        <v>27164</v>
      </c>
      <c r="D17" s="13">
        <v>43519</v>
      </c>
    </row>
    <row r="18" spans="1:4" x14ac:dyDescent="0.25">
      <c r="A18" s="11">
        <v>192.5</v>
      </c>
      <c r="B18" s="12">
        <f>C18+D18</f>
        <v>170626</v>
      </c>
      <c r="C18" s="12">
        <v>65691</v>
      </c>
      <c r="D18" s="13">
        <v>104935</v>
      </c>
    </row>
    <row r="19" spans="1:4" x14ac:dyDescent="0.25">
      <c r="A19" s="11">
        <v>500</v>
      </c>
      <c r="B19" s="12">
        <f>C19+D19</f>
        <v>439694</v>
      </c>
      <c r="C19" s="12">
        <v>167720</v>
      </c>
      <c r="D19" s="13">
        <v>271974</v>
      </c>
    </row>
    <row r="20" spans="1:4" x14ac:dyDescent="0.25">
      <c r="A20" s="14">
        <v>1000</v>
      </c>
      <c r="B20" s="15">
        <f>C20+D20</f>
        <v>858783</v>
      </c>
      <c r="C20" s="15">
        <v>315248</v>
      </c>
      <c r="D20" s="16">
        <v>543535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79.858999999999995</v>
      </c>
      <c r="B25" s="12">
        <f>C25+D25</f>
        <v>70683</v>
      </c>
      <c r="C25" s="12">
        <v>27164</v>
      </c>
      <c r="D25" s="13">
        <v>43519</v>
      </c>
    </row>
    <row r="26" spans="1:4" x14ac:dyDescent="0.25">
      <c r="A26" s="11">
        <v>192.5</v>
      </c>
      <c r="B26" s="12">
        <f>C26+D26</f>
        <v>170626</v>
      </c>
      <c r="C26" s="12">
        <v>65691</v>
      </c>
      <c r="D26" s="13">
        <v>104935</v>
      </c>
    </row>
    <row r="27" spans="1:4" x14ac:dyDescent="0.25">
      <c r="A27" s="11">
        <v>500</v>
      </c>
      <c r="B27" s="12">
        <f>C27+D27</f>
        <v>439694</v>
      </c>
      <c r="C27" s="12">
        <v>167720</v>
      </c>
      <c r="D27" s="13">
        <v>271974</v>
      </c>
    </row>
    <row r="28" spans="1:4" x14ac:dyDescent="0.25">
      <c r="A28" s="14">
        <v>1000</v>
      </c>
      <c r="B28" s="15">
        <f>C28+D28</f>
        <v>858783</v>
      </c>
      <c r="C28" s="15">
        <v>315248</v>
      </c>
      <c r="D28" s="16">
        <v>543535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&amp;Lmkvab/hemsidan/prisinfo&amp;C&amp;D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zoomScaleNormal="100" workbookViewId="0">
      <selection activeCell="C9" sqref="C9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5" ht="39.75" customHeight="1" x14ac:dyDescent="0.25"/>
    <row r="2" spans="1:5" ht="25.5" customHeight="1" x14ac:dyDescent="0.25"/>
    <row r="3" spans="1:5" ht="26.25" x14ac:dyDescent="0.4">
      <c r="A3" s="17" t="s">
        <v>14</v>
      </c>
    </row>
    <row r="4" spans="1:5" ht="17.25" customHeight="1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12">
        <f>C9+D9</f>
        <v>13742</v>
      </c>
      <c r="C9" s="12">
        <f>1500+3376</f>
        <v>4876</v>
      </c>
      <c r="D9" s="13">
        <v>8866</v>
      </c>
    </row>
    <row r="10" spans="1:5" x14ac:dyDescent="0.25">
      <c r="A10" s="11">
        <v>20000</v>
      </c>
      <c r="B10" s="12">
        <f>C10+D10</f>
        <v>17820</v>
      </c>
      <c r="C10" s="12">
        <f>1500+4500</f>
        <v>6000</v>
      </c>
      <c r="D10" s="13">
        <v>11820</v>
      </c>
    </row>
    <row r="11" spans="1:5" x14ac:dyDescent="0.25">
      <c r="A11" s="11">
        <v>30000</v>
      </c>
      <c r="B11" s="12">
        <f>C11+D11</f>
        <v>25984</v>
      </c>
      <c r="C11" s="12">
        <f>1500+6751</f>
        <v>8251</v>
      </c>
      <c r="D11" s="13">
        <v>17733</v>
      </c>
    </row>
    <row r="12" spans="1:5" x14ac:dyDescent="0.25">
      <c r="A12" s="14">
        <v>40000</v>
      </c>
      <c r="B12" s="15">
        <f>C12+D12</f>
        <v>34140</v>
      </c>
      <c r="C12" s="15">
        <f>1500+9000</f>
        <v>10500</v>
      </c>
      <c r="D12" s="16">
        <v>23640</v>
      </c>
    </row>
    <row r="13" spans="1:5" ht="30" customHeight="1" x14ac:dyDescent="0.25"/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5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79.858999999999995</v>
      </c>
      <c r="B17" s="12">
        <f>C17+D17</f>
        <v>72063</v>
      </c>
      <c r="C17" s="12">
        <v>27164</v>
      </c>
      <c r="D17" s="13">
        <v>44899</v>
      </c>
    </row>
    <row r="18" spans="1:4" x14ac:dyDescent="0.25">
      <c r="A18" s="11">
        <v>192.5</v>
      </c>
      <c r="B18" s="12">
        <f>C18+D18</f>
        <v>174012</v>
      </c>
      <c r="C18" s="12">
        <v>65691</v>
      </c>
      <c r="D18" s="13">
        <v>108321</v>
      </c>
    </row>
    <row r="19" spans="1:4" x14ac:dyDescent="0.25">
      <c r="A19" s="11">
        <v>500</v>
      </c>
      <c r="B19" s="12">
        <f>C19+D19</f>
        <v>448344</v>
      </c>
      <c r="C19" s="12">
        <v>167720</v>
      </c>
      <c r="D19" s="13">
        <v>280624</v>
      </c>
    </row>
    <row r="20" spans="1:4" x14ac:dyDescent="0.25">
      <c r="A20" s="14">
        <v>1000</v>
      </c>
      <c r="B20" s="15">
        <f>C20+D20</f>
        <v>876497</v>
      </c>
      <c r="C20" s="15">
        <v>315248</v>
      </c>
      <c r="D20" s="16">
        <v>561249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79.858999999999995</v>
      </c>
      <c r="B25" s="12">
        <f>C25+D25</f>
        <v>72063</v>
      </c>
      <c r="C25" s="12">
        <v>27164</v>
      </c>
      <c r="D25" s="13">
        <v>44899</v>
      </c>
    </row>
    <row r="26" spans="1:4" x14ac:dyDescent="0.25">
      <c r="A26" s="11">
        <v>192.5</v>
      </c>
      <c r="B26" s="12">
        <f>C26+D26</f>
        <v>174012</v>
      </c>
      <c r="C26" s="12">
        <v>65691</v>
      </c>
      <c r="D26" s="13">
        <v>108321</v>
      </c>
    </row>
    <row r="27" spans="1:4" x14ac:dyDescent="0.25">
      <c r="A27" s="11">
        <v>500</v>
      </c>
      <c r="B27" s="12">
        <f>C27+D27</f>
        <v>448344</v>
      </c>
      <c r="C27" s="12">
        <v>167720</v>
      </c>
      <c r="D27" s="13">
        <v>280624</v>
      </c>
    </row>
    <row r="28" spans="1:4" x14ac:dyDescent="0.25">
      <c r="A28" s="14">
        <v>1000</v>
      </c>
      <c r="B28" s="15">
        <f>C28+D28</f>
        <v>876497</v>
      </c>
      <c r="C28" s="15">
        <v>315248</v>
      </c>
      <c r="D28" s="16">
        <v>561249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&amp;C2013
</oddHeader>
    <oddFooter>&amp;Lmkvab/hemsidan/prisinfo&amp;C&amp;D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G28" sqref="G28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6" ht="39.75" customHeight="1" x14ac:dyDescent="0.45">
      <c r="C1" s="24"/>
      <c r="D1" s="25"/>
      <c r="E1" s="25"/>
    </row>
    <row r="2" spans="1:6" ht="25.5" customHeight="1" x14ac:dyDescent="0.25"/>
    <row r="3" spans="1:6" ht="26.25" x14ac:dyDescent="0.4">
      <c r="A3" s="17" t="s">
        <v>15</v>
      </c>
    </row>
    <row r="4" spans="1:6" ht="17.25" customHeight="1" x14ac:dyDescent="0.25">
      <c r="A4" s="18" t="s">
        <v>13</v>
      </c>
    </row>
    <row r="6" spans="1:6" ht="21" x14ac:dyDescent="0.35">
      <c r="A6" s="3" t="s">
        <v>0</v>
      </c>
      <c r="B6" s="4"/>
      <c r="C6" s="4"/>
      <c r="D6" s="5"/>
    </row>
    <row r="7" spans="1:6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6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  <c r="F8" s="23"/>
    </row>
    <row r="9" spans="1:6" ht="15.75" thickTop="1" x14ac:dyDescent="0.25">
      <c r="A9" s="11">
        <v>15000</v>
      </c>
      <c r="B9" s="12">
        <f>C9+D9</f>
        <v>13876</v>
      </c>
      <c r="C9" s="12">
        <f>1500+3376</f>
        <v>4876</v>
      </c>
      <c r="D9" s="13">
        <v>9000</v>
      </c>
    </row>
    <row r="10" spans="1:6" x14ac:dyDescent="0.25">
      <c r="A10" s="11">
        <v>20000</v>
      </c>
      <c r="B10" s="12">
        <f>C10+D10</f>
        <v>18000</v>
      </c>
      <c r="C10" s="12">
        <f>1500+4500</f>
        <v>6000</v>
      </c>
      <c r="D10" s="13">
        <v>12000</v>
      </c>
    </row>
    <row r="11" spans="1:6" x14ac:dyDescent="0.25">
      <c r="A11" s="11">
        <v>30000</v>
      </c>
      <c r="B11" s="12">
        <f>C11+D11</f>
        <v>26251</v>
      </c>
      <c r="C11" s="12">
        <f>1500+6751</f>
        <v>8251</v>
      </c>
      <c r="D11" s="13">
        <v>18000</v>
      </c>
    </row>
    <row r="12" spans="1:6" x14ac:dyDescent="0.25">
      <c r="A12" s="14">
        <v>40000</v>
      </c>
      <c r="B12" s="15">
        <f>C12+D12</f>
        <v>34500</v>
      </c>
      <c r="C12" s="15">
        <f>1500+9000</f>
        <v>10500</v>
      </c>
      <c r="D12" s="16">
        <v>24000</v>
      </c>
    </row>
    <row r="13" spans="1:6" ht="30" customHeight="1" x14ac:dyDescent="0.25"/>
    <row r="14" spans="1:6" ht="21" x14ac:dyDescent="0.35">
      <c r="A14" s="3" t="s">
        <v>9</v>
      </c>
      <c r="B14" s="4"/>
      <c r="C14" s="4"/>
      <c r="D14" s="5"/>
    </row>
    <row r="15" spans="1:6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6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79.858999999999995</v>
      </c>
      <c r="B17" s="12">
        <f>C17+D17</f>
        <v>72564</v>
      </c>
      <c r="C17" s="12">
        <v>27164</v>
      </c>
      <c r="D17" s="13">
        <v>45400</v>
      </c>
    </row>
    <row r="18" spans="1:4" x14ac:dyDescent="0.25">
      <c r="A18" s="11">
        <v>192.5</v>
      </c>
      <c r="B18" s="12">
        <f>C18+D18</f>
        <v>175219</v>
      </c>
      <c r="C18" s="12">
        <v>65691</v>
      </c>
      <c r="D18" s="13">
        <v>109528</v>
      </c>
    </row>
    <row r="19" spans="1:4" x14ac:dyDescent="0.25">
      <c r="A19" s="11">
        <v>500</v>
      </c>
      <c r="B19" s="12">
        <f>C19+D19</f>
        <v>451470</v>
      </c>
      <c r="C19" s="12">
        <v>167720</v>
      </c>
      <c r="D19" s="13">
        <v>283750</v>
      </c>
    </row>
    <row r="20" spans="1:4" x14ac:dyDescent="0.25">
      <c r="A20" s="14">
        <v>1000</v>
      </c>
      <c r="B20" s="15">
        <f>C20+D20</f>
        <v>882748</v>
      </c>
      <c r="C20" s="15">
        <v>315248</v>
      </c>
      <c r="D20" s="16">
        <v>567500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79.858999999999995</v>
      </c>
      <c r="B25" s="12">
        <f>C25+D25</f>
        <v>72564</v>
      </c>
      <c r="C25" s="12">
        <v>27164</v>
      </c>
      <c r="D25" s="13">
        <v>45400</v>
      </c>
    </row>
    <row r="26" spans="1:4" x14ac:dyDescent="0.25">
      <c r="A26" s="11">
        <v>192.5</v>
      </c>
      <c r="B26" s="12">
        <f>C26+D26</f>
        <v>175219</v>
      </c>
      <c r="C26" s="12">
        <v>65691</v>
      </c>
      <c r="D26" s="13">
        <v>109528</v>
      </c>
    </row>
    <row r="27" spans="1:4" x14ac:dyDescent="0.25">
      <c r="A27" s="11">
        <v>500</v>
      </c>
      <c r="B27" s="12">
        <f>C27+D27</f>
        <v>451470</v>
      </c>
      <c r="C27" s="12">
        <v>167720</v>
      </c>
      <c r="D27" s="13">
        <v>283750</v>
      </c>
    </row>
    <row r="28" spans="1:4" x14ac:dyDescent="0.25">
      <c r="A28" s="14">
        <v>1000</v>
      </c>
      <c r="B28" s="15">
        <f>C28+D28</f>
        <v>882748</v>
      </c>
      <c r="C28" s="15">
        <v>315248</v>
      </c>
      <c r="D28" s="16">
        <v>567500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&amp;C2013
</oddHeader>
    <oddFooter>&amp;Lmkvab/hemsidan/prisinfo&amp;C&amp;D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G24" sqref="G24"/>
    </sheetView>
  </sheetViews>
  <sheetFormatPr defaultRowHeight="15" x14ac:dyDescent="0.25"/>
  <cols>
    <col min="1" max="1" width="17" customWidth="1"/>
    <col min="2" max="2" width="15.28515625" customWidth="1"/>
    <col min="3" max="3" width="17" customWidth="1"/>
    <col min="4" max="4" width="18.28515625" customWidth="1"/>
  </cols>
  <sheetData>
    <row r="1" spans="1:6" ht="39.75" customHeight="1" x14ac:dyDescent="0.45">
      <c r="C1" s="24"/>
      <c r="D1" s="25"/>
      <c r="E1" s="25"/>
    </row>
    <row r="2" spans="1:6" ht="25.5" customHeight="1" x14ac:dyDescent="0.25"/>
    <row r="3" spans="1:6" ht="26.25" x14ac:dyDescent="0.4">
      <c r="A3" s="17" t="s">
        <v>16</v>
      </c>
    </row>
    <row r="4" spans="1:6" ht="17.25" customHeight="1" x14ac:dyDescent="0.25">
      <c r="A4" s="18" t="s">
        <v>13</v>
      </c>
    </row>
    <row r="6" spans="1:6" ht="21" x14ac:dyDescent="0.35">
      <c r="A6" s="3" t="s">
        <v>0</v>
      </c>
      <c r="B6" s="4"/>
      <c r="C6" s="4"/>
      <c r="D6" s="5"/>
    </row>
    <row r="7" spans="1:6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6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  <c r="F8" s="23"/>
    </row>
    <row r="9" spans="1:6" ht="15.75" thickTop="1" x14ac:dyDescent="0.25">
      <c r="A9" s="11">
        <v>15000</v>
      </c>
      <c r="B9" s="12">
        <f>C9+D9</f>
        <v>14776</v>
      </c>
      <c r="C9" s="12">
        <f>1500+3376</f>
        <v>4876</v>
      </c>
      <c r="D9" s="13">
        <f>A9*0.66</f>
        <v>9900</v>
      </c>
    </row>
    <row r="10" spans="1:6" x14ac:dyDescent="0.25">
      <c r="A10" s="11">
        <v>20000</v>
      </c>
      <c r="B10" s="12">
        <f>C10+D10</f>
        <v>19200</v>
      </c>
      <c r="C10" s="12">
        <f>1500+4500</f>
        <v>6000</v>
      </c>
      <c r="D10" s="13">
        <f>A10*0.66</f>
        <v>13200</v>
      </c>
    </row>
    <row r="11" spans="1:6" x14ac:dyDescent="0.25">
      <c r="A11" s="11">
        <v>30000</v>
      </c>
      <c r="B11" s="12">
        <f>C11+D11</f>
        <v>28051</v>
      </c>
      <c r="C11" s="12">
        <f>1500+6751</f>
        <v>8251</v>
      </c>
      <c r="D11" s="13">
        <f>A11*0.66</f>
        <v>19800</v>
      </c>
    </row>
    <row r="12" spans="1:6" x14ac:dyDescent="0.25">
      <c r="A12" s="14">
        <v>40000</v>
      </c>
      <c r="B12" s="15">
        <f>C12+D12</f>
        <v>36900</v>
      </c>
      <c r="C12" s="15">
        <f>1500+9000</f>
        <v>10500</v>
      </c>
      <c r="D12" s="16">
        <f>A12*0.66</f>
        <v>26400</v>
      </c>
    </row>
    <row r="13" spans="1:6" ht="30" customHeight="1" x14ac:dyDescent="0.25"/>
    <row r="14" spans="1:6" ht="21" x14ac:dyDescent="0.35">
      <c r="A14" s="3" t="s">
        <v>9</v>
      </c>
      <c r="B14" s="4"/>
      <c r="C14" s="4"/>
      <c r="D14" s="5"/>
    </row>
    <row r="15" spans="1:6" x14ac:dyDescent="0.25">
      <c r="A15" s="6" t="s">
        <v>1</v>
      </c>
      <c r="B15" s="7" t="s">
        <v>5</v>
      </c>
      <c r="C15" s="7" t="s">
        <v>2</v>
      </c>
      <c r="D15" s="8" t="s">
        <v>6</v>
      </c>
    </row>
    <row r="16" spans="1:6" ht="15.75" thickBot="1" x14ac:dyDescent="0.3">
      <c r="A16" s="9" t="s">
        <v>10</v>
      </c>
      <c r="B16" s="2" t="s">
        <v>4</v>
      </c>
      <c r="C16" s="2" t="s">
        <v>3</v>
      </c>
      <c r="D16" s="10" t="s">
        <v>7</v>
      </c>
    </row>
    <row r="17" spans="1:4" ht="15.75" thickTop="1" x14ac:dyDescent="0.25">
      <c r="A17" s="11">
        <v>80</v>
      </c>
      <c r="B17" s="12">
        <f>C17+D17</f>
        <v>73064</v>
      </c>
      <c r="C17" s="12">
        <v>27164</v>
      </c>
      <c r="D17" s="13">
        <f>A17*(459)*1.25</f>
        <v>45900</v>
      </c>
    </row>
    <row r="18" spans="1:4" x14ac:dyDescent="0.25">
      <c r="A18" s="11">
        <v>193</v>
      </c>
      <c r="B18" s="12">
        <f>C18+D18</f>
        <v>176424.75</v>
      </c>
      <c r="C18" s="12">
        <v>65691</v>
      </c>
      <c r="D18" s="13">
        <f>A18*(459)*1.25</f>
        <v>110733.75</v>
      </c>
    </row>
    <row r="19" spans="1:4" x14ac:dyDescent="0.25">
      <c r="A19" s="11">
        <v>500</v>
      </c>
      <c r="B19" s="12">
        <f>C19+D19</f>
        <v>454595</v>
      </c>
      <c r="C19" s="12">
        <v>167720</v>
      </c>
      <c r="D19" s="13">
        <f>A19*(459)*1.25</f>
        <v>286875</v>
      </c>
    </row>
    <row r="20" spans="1:4" x14ac:dyDescent="0.25">
      <c r="A20" s="14">
        <v>1000</v>
      </c>
      <c r="B20" s="15">
        <f>C20+D20</f>
        <v>888998</v>
      </c>
      <c r="C20" s="15">
        <v>315248</v>
      </c>
      <c r="D20" s="16">
        <f>A20*(459)*1.25</f>
        <v>573750</v>
      </c>
    </row>
    <row r="21" spans="1:4" ht="29.25" customHeight="1" x14ac:dyDescent="0.25"/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7" t="s">
        <v>5</v>
      </c>
      <c r="C23" s="7" t="s">
        <v>2</v>
      </c>
      <c r="D23" s="8" t="s">
        <v>6</v>
      </c>
    </row>
    <row r="24" spans="1:4" ht="15.75" thickBot="1" x14ac:dyDescent="0.3">
      <c r="A24" s="9" t="s">
        <v>10</v>
      </c>
      <c r="B24" s="2" t="s">
        <v>4</v>
      </c>
      <c r="C24" s="2" t="s">
        <v>3</v>
      </c>
      <c r="D24" s="10" t="s">
        <v>7</v>
      </c>
    </row>
    <row r="25" spans="1:4" ht="15.75" thickTop="1" x14ac:dyDescent="0.25">
      <c r="A25" s="11">
        <v>80</v>
      </c>
      <c r="B25" s="12">
        <f>C25+D25</f>
        <v>73064</v>
      </c>
      <c r="C25" s="12">
        <v>27164</v>
      </c>
      <c r="D25" s="13">
        <f>A25*(459)*1.25</f>
        <v>45900</v>
      </c>
    </row>
    <row r="26" spans="1:4" x14ac:dyDescent="0.25">
      <c r="A26" s="11">
        <v>193</v>
      </c>
      <c r="B26" s="12">
        <f>C26+D26</f>
        <v>176424.75</v>
      </c>
      <c r="C26" s="12">
        <v>65691</v>
      </c>
      <c r="D26" s="13">
        <f>A26*(459)*1.25</f>
        <v>110733.75</v>
      </c>
    </row>
    <row r="27" spans="1:4" x14ac:dyDescent="0.25">
      <c r="A27" s="11">
        <v>500</v>
      </c>
      <c r="B27" s="12">
        <f>C27+D27</f>
        <v>454595</v>
      </c>
      <c r="C27" s="12">
        <v>167720</v>
      </c>
      <c r="D27" s="13">
        <f>A27*(459)*1.25</f>
        <v>286875</v>
      </c>
    </row>
    <row r="28" spans="1:4" x14ac:dyDescent="0.25">
      <c r="A28" s="14">
        <v>1000</v>
      </c>
      <c r="B28" s="15">
        <f>C28+D28</f>
        <v>888998</v>
      </c>
      <c r="C28" s="15">
        <v>315248</v>
      </c>
      <c r="D28" s="16">
        <f>A28*(459)*1.25</f>
        <v>573750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&amp;Lmkvab/hemsidan/prisinfo&amp;C&amp;D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9" sqref="C9:C12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17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12">
        <v>14055</v>
      </c>
      <c r="C9" s="12">
        <f>1500+3375</f>
        <v>4875</v>
      </c>
      <c r="D9" s="13">
        <f>B9-C9</f>
        <v>9180</v>
      </c>
    </row>
    <row r="10" spans="1:5" x14ac:dyDescent="0.25">
      <c r="A10" s="11">
        <v>20000</v>
      </c>
      <c r="B10" s="12">
        <v>18240</v>
      </c>
      <c r="C10" s="12">
        <f>1500+4500</f>
        <v>6000</v>
      </c>
      <c r="D10" s="13">
        <f>B10-C10</f>
        <v>12240</v>
      </c>
    </row>
    <row r="11" spans="1:5" x14ac:dyDescent="0.25">
      <c r="A11" s="11">
        <v>30000</v>
      </c>
      <c r="B11" s="12">
        <v>26610</v>
      </c>
      <c r="C11" s="12">
        <f>1500+6750</f>
        <v>8250</v>
      </c>
      <c r="D11" s="13">
        <f>B11-C11</f>
        <v>18360</v>
      </c>
    </row>
    <row r="12" spans="1:5" x14ac:dyDescent="0.25">
      <c r="A12" s="14">
        <v>40000</v>
      </c>
      <c r="B12" s="15">
        <v>34980</v>
      </c>
      <c r="C12" s="15">
        <f>1500+9000</f>
        <v>10500</v>
      </c>
      <c r="D12" s="16">
        <f>B12-C12</f>
        <v>24480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12">
        <v>73773</v>
      </c>
      <c r="C17" s="12">
        <v>27273</v>
      </c>
      <c r="D17" s="13">
        <f>B17-C17</f>
        <v>46500</v>
      </c>
    </row>
    <row r="18" spans="1:4" x14ac:dyDescent="0.25">
      <c r="A18" s="11">
        <v>193</v>
      </c>
      <c r="B18" s="12">
        <v>177962</v>
      </c>
      <c r="C18" s="12">
        <v>65790</v>
      </c>
      <c r="D18" s="13">
        <f>B18-C18</f>
        <v>112172</v>
      </c>
    </row>
    <row r="19" spans="1:4" x14ac:dyDescent="0.25">
      <c r="A19" s="11">
        <v>500</v>
      </c>
      <c r="B19" s="12">
        <v>458351</v>
      </c>
      <c r="C19" s="12">
        <v>167727</v>
      </c>
      <c r="D19" s="13">
        <f>B19-C19</f>
        <v>290624</v>
      </c>
    </row>
    <row r="20" spans="1:4" x14ac:dyDescent="0.25">
      <c r="A20" s="14">
        <v>1000</v>
      </c>
      <c r="B20" s="15">
        <v>896705</v>
      </c>
      <c r="C20" s="15">
        <v>315455</v>
      </c>
      <c r="D20" s="16">
        <f>B20-C20</f>
        <v>581250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v>73773</v>
      </c>
      <c r="C25" s="12">
        <v>27273</v>
      </c>
      <c r="D25" s="13">
        <f>B25-C25</f>
        <v>46500</v>
      </c>
    </row>
    <row r="26" spans="1:4" x14ac:dyDescent="0.25">
      <c r="A26" s="11">
        <v>193</v>
      </c>
      <c r="B26" s="12">
        <v>177962</v>
      </c>
      <c r="C26" s="12">
        <v>65790</v>
      </c>
      <c r="D26" s="13">
        <f>B26-C26</f>
        <v>112172</v>
      </c>
    </row>
    <row r="27" spans="1:4" x14ac:dyDescent="0.25">
      <c r="A27" s="11">
        <v>500</v>
      </c>
      <c r="B27" s="12">
        <v>458351</v>
      </c>
      <c r="C27" s="12">
        <v>167727</v>
      </c>
      <c r="D27" s="13">
        <f>B27-C27</f>
        <v>290624</v>
      </c>
    </row>
    <row r="28" spans="1:4" x14ac:dyDescent="0.25">
      <c r="A28" s="14">
        <v>1000</v>
      </c>
      <c r="B28" s="15">
        <v>896705</v>
      </c>
      <c r="C28" s="15">
        <v>315455</v>
      </c>
      <c r="D28" s="16">
        <f>B28-C28</f>
        <v>581250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21" sqref="I21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18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12">
        <f>C9+D9</f>
        <v>14265</v>
      </c>
      <c r="C9" s="12">
        <f>1500+3375</f>
        <v>4875</v>
      </c>
      <c r="D9" s="13">
        <v>9390</v>
      </c>
    </row>
    <row r="10" spans="1:5" x14ac:dyDescent="0.25">
      <c r="A10" s="11">
        <v>20000</v>
      </c>
      <c r="B10" s="12">
        <f>C10+D10</f>
        <v>18519</v>
      </c>
      <c r="C10" s="12">
        <f>1500+4500</f>
        <v>6000</v>
      </c>
      <c r="D10" s="13">
        <v>12519</v>
      </c>
    </row>
    <row r="11" spans="1:5" x14ac:dyDescent="0.25">
      <c r="A11" s="11">
        <v>30000</v>
      </c>
      <c r="B11" s="12">
        <f>C11+D11</f>
        <v>26880</v>
      </c>
      <c r="C11" s="12">
        <f>1500+6750</f>
        <v>8250</v>
      </c>
      <c r="D11" s="13">
        <v>18630</v>
      </c>
    </row>
    <row r="12" spans="1:5" x14ac:dyDescent="0.25">
      <c r="A12" s="14">
        <v>40000</v>
      </c>
      <c r="B12" s="15">
        <f>C12+D12</f>
        <v>35390</v>
      </c>
      <c r="C12" s="15">
        <f>1500+9000</f>
        <v>10500</v>
      </c>
      <c r="D12" s="16">
        <v>24890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12">
        <f>C17+D17</f>
        <v>74620</v>
      </c>
      <c r="C17" s="12">
        <v>27273</v>
      </c>
      <c r="D17" s="13">
        <v>47347</v>
      </c>
    </row>
    <row r="18" spans="1:4" x14ac:dyDescent="0.25">
      <c r="A18" s="11">
        <v>193</v>
      </c>
      <c r="B18" s="12">
        <f>C18+D18</f>
        <v>180126</v>
      </c>
      <c r="C18" s="12">
        <v>65790</v>
      </c>
      <c r="D18" s="13">
        <v>114336</v>
      </c>
    </row>
    <row r="19" spans="1:4" x14ac:dyDescent="0.25">
      <c r="A19" s="11">
        <v>500</v>
      </c>
      <c r="B19" s="12">
        <f>C19+D19</f>
        <v>463447</v>
      </c>
      <c r="C19" s="12">
        <v>167727</v>
      </c>
      <c r="D19" s="13">
        <v>295720</v>
      </c>
    </row>
    <row r="20" spans="1:4" x14ac:dyDescent="0.25">
      <c r="A20" s="14">
        <v>1000</v>
      </c>
      <c r="B20" s="15">
        <f>C20+D20</f>
        <v>906646</v>
      </c>
      <c r="C20" s="15">
        <v>315455</v>
      </c>
      <c r="D20" s="16">
        <v>591191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f>C25+D25</f>
        <v>74620</v>
      </c>
      <c r="C25" s="12">
        <v>27273</v>
      </c>
      <c r="D25" s="13">
        <v>47347</v>
      </c>
    </row>
    <row r="26" spans="1:4" x14ac:dyDescent="0.25">
      <c r="A26" s="11">
        <v>193</v>
      </c>
      <c r="B26" s="12">
        <f>C26+D26</f>
        <v>180126</v>
      </c>
      <c r="C26" s="12">
        <v>65790</v>
      </c>
      <c r="D26" s="13">
        <v>114336</v>
      </c>
    </row>
    <row r="27" spans="1:4" x14ac:dyDescent="0.25">
      <c r="A27" s="11">
        <v>500</v>
      </c>
      <c r="B27" s="12">
        <f>C27+D27</f>
        <v>463447</v>
      </c>
      <c r="C27" s="12">
        <v>167727</v>
      </c>
      <c r="D27" s="13">
        <v>295720</v>
      </c>
    </row>
    <row r="28" spans="1:4" x14ac:dyDescent="0.25">
      <c r="A28" s="14">
        <v>1000</v>
      </c>
      <c r="B28" s="15">
        <f>C28+D28</f>
        <v>906646</v>
      </c>
      <c r="C28" s="15">
        <v>315455</v>
      </c>
      <c r="D28" s="16">
        <v>591191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L17" sqref="L17"/>
    </sheetView>
  </sheetViews>
  <sheetFormatPr defaultRowHeight="15" x14ac:dyDescent="0.25"/>
  <cols>
    <col min="1" max="1" width="20.7109375" customWidth="1"/>
    <col min="2" max="2" width="15.85546875" customWidth="1"/>
    <col min="3" max="3" width="15.5703125" customWidth="1"/>
    <col min="4" max="4" width="17" customWidth="1"/>
  </cols>
  <sheetData>
    <row r="1" spans="1:5" ht="28.5" x14ac:dyDescent="0.45">
      <c r="C1" s="24"/>
      <c r="D1" s="25"/>
      <c r="E1" s="25"/>
    </row>
    <row r="3" spans="1:5" ht="26.25" x14ac:dyDescent="0.4">
      <c r="A3" s="17" t="s">
        <v>19</v>
      </c>
    </row>
    <row r="4" spans="1:5" ht="15.75" x14ac:dyDescent="0.25">
      <c r="A4" s="18" t="s">
        <v>13</v>
      </c>
    </row>
    <row r="6" spans="1:5" ht="21" x14ac:dyDescent="0.35">
      <c r="A6" s="3" t="s">
        <v>0</v>
      </c>
      <c r="B6" s="4"/>
      <c r="C6" s="4"/>
      <c r="D6" s="5"/>
    </row>
    <row r="7" spans="1:5" x14ac:dyDescent="0.25">
      <c r="A7" s="6" t="s">
        <v>1</v>
      </c>
      <c r="B7" s="19" t="s">
        <v>5</v>
      </c>
      <c r="C7" s="19" t="s">
        <v>2</v>
      </c>
      <c r="D7" s="21" t="s">
        <v>6</v>
      </c>
      <c r="E7" s="1"/>
    </row>
    <row r="8" spans="1:5" ht="15.75" thickBot="1" x14ac:dyDescent="0.3">
      <c r="A8" s="9" t="s">
        <v>8</v>
      </c>
      <c r="B8" s="20" t="s">
        <v>4</v>
      </c>
      <c r="C8" s="20" t="s">
        <v>3</v>
      </c>
      <c r="D8" s="22" t="s">
        <v>7</v>
      </c>
      <c r="E8" s="1"/>
    </row>
    <row r="9" spans="1:5" ht="15.75" thickTop="1" x14ac:dyDescent="0.25">
      <c r="A9" s="11">
        <v>15000</v>
      </c>
      <c r="B9" s="26">
        <f>C9+D9</f>
        <v>14280</v>
      </c>
      <c r="C9" s="26">
        <f>1500+3375</f>
        <v>4875</v>
      </c>
      <c r="D9" s="27">
        <v>9405</v>
      </c>
    </row>
    <row r="10" spans="1:5" x14ac:dyDescent="0.25">
      <c r="A10" s="11">
        <v>20000</v>
      </c>
      <c r="B10" s="26">
        <f>C10+D10</f>
        <v>18574</v>
      </c>
      <c r="C10" s="26">
        <f>1500+4509</f>
        <v>6009</v>
      </c>
      <c r="D10" s="27">
        <v>12565</v>
      </c>
    </row>
    <row r="11" spans="1:5" x14ac:dyDescent="0.25">
      <c r="A11" s="11">
        <v>30000</v>
      </c>
      <c r="B11" s="26">
        <f>C11+D11</f>
        <v>27060</v>
      </c>
      <c r="C11" s="26">
        <f>1500+6750</f>
        <v>8250</v>
      </c>
      <c r="D11" s="27">
        <v>18810</v>
      </c>
    </row>
    <row r="12" spans="1:5" x14ac:dyDescent="0.25">
      <c r="A12" s="14">
        <v>40000</v>
      </c>
      <c r="B12" s="28">
        <f>C12+D12</f>
        <v>35546</v>
      </c>
      <c r="C12" s="28">
        <f>1500+8991</f>
        <v>10491</v>
      </c>
      <c r="D12" s="29">
        <v>25055</v>
      </c>
    </row>
    <row r="14" spans="1:5" ht="21" x14ac:dyDescent="0.35">
      <c r="A14" s="3" t="s">
        <v>9</v>
      </c>
      <c r="B14" s="4"/>
      <c r="C14" s="4"/>
      <c r="D14" s="5"/>
    </row>
    <row r="15" spans="1:5" x14ac:dyDescent="0.25">
      <c r="A15" s="6" t="s">
        <v>1</v>
      </c>
      <c r="B15" s="19" t="s">
        <v>5</v>
      </c>
      <c r="C15" s="19" t="s">
        <v>2</v>
      </c>
      <c r="D15" s="21" t="s">
        <v>6</v>
      </c>
    </row>
    <row r="16" spans="1:5" ht="15.75" thickBot="1" x14ac:dyDescent="0.3">
      <c r="A16" s="9" t="s">
        <v>10</v>
      </c>
      <c r="B16" s="20" t="s">
        <v>4</v>
      </c>
      <c r="C16" s="20" t="s">
        <v>3</v>
      </c>
      <c r="D16" s="22" t="s">
        <v>7</v>
      </c>
    </row>
    <row r="17" spans="1:4" ht="15.75" thickTop="1" x14ac:dyDescent="0.25">
      <c r="A17" s="11">
        <v>80</v>
      </c>
      <c r="B17" s="26">
        <f>C17+D17</f>
        <v>75255</v>
      </c>
      <c r="C17" s="26">
        <v>27273</v>
      </c>
      <c r="D17" s="27">
        <v>47982</v>
      </c>
    </row>
    <row r="18" spans="1:4" x14ac:dyDescent="0.25">
      <c r="A18" s="11">
        <v>193</v>
      </c>
      <c r="B18" s="26">
        <f>C18+D18</f>
        <v>181606</v>
      </c>
      <c r="C18" s="26">
        <v>65790</v>
      </c>
      <c r="D18" s="27">
        <v>115816</v>
      </c>
    </row>
    <row r="19" spans="1:4" x14ac:dyDescent="0.25">
      <c r="A19" s="11">
        <v>500</v>
      </c>
      <c r="B19" s="26">
        <f>C19+D19</f>
        <v>467697</v>
      </c>
      <c r="C19" s="26">
        <v>167727</v>
      </c>
      <c r="D19" s="27">
        <v>299970</v>
      </c>
    </row>
    <row r="20" spans="1:4" x14ac:dyDescent="0.25">
      <c r="A20" s="14">
        <v>1000</v>
      </c>
      <c r="B20" s="28">
        <f>C20+D20</f>
        <v>915461</v>
      </c>
      <c r="C20" s="28">
        <v>315455</v>
      </c>
      <c r="D20" s="29">
        <v>600006</v>
      </c>
    </row>
    <row r="22" spans="1:4" ht="21" x14ac:dyDescent="0.35">
      <c r="A22" s="3" t="s">
        <v>12</v>
      </c>
      <c r="B22" s="4"/>
      <c r="C22" s="4"/>
      <c r="D22" s="5"/>
    </row>
    <row r="23" spans="1:4" x14ac:dyDescent="0.25">
      <c r="A23" s="6" t="s">
        <v>1</v>
      </c>
      <c r="B23" s="19" t="s">
        <v>5</v>
      </c>
      <c r="C23" s="19" t="s">
        <v>2</v>
      </c>
      <c r="D23" s="21" t="s">
        <v>6</v>
      </c>
    </row>
    <row r="24" spans="1:4" ht="15.75" thickBot="1" x14ac:dyDescent="0.3">
      <c r="A24" s="9" t="s">
        <v>10</v>
      </c>
      <c r="B24" s="20" t="s">
        <v>4</v>
      </c>
      <c r="C24" s="20" t="s">
        <v>3</v>
      </c>
      <c r="D24" s="22" t="s">
        <v>7</v>
      </c>
    </row>
    <row r="25" spans="1:4" ht="15.75" thickTop="1" x14ac:dyDescent="0.25">
      <c r="A25" s="11">
        <v>80</v>
      </c>
      <c r="B25" s="12">
        <f>C25+D25</f>
        <v>75255</v>
      </c>
      <c r="C25" s="12">
        <v>27273</v>
      </c>
      <c r="D25" s="13">
        <v>47982</v>
      </c>
    </row>
    <row r="26" spans="1:4" x14ac:dyDescent="0.25">
      <c r="A26" s="11">
        <v>193</v>
      </c>
      <c r="B26" s="12">
        <f>C26+D26</f>
        <v>181606</v>
      </c>
      <c r="C26" s="12">
        <v>65790</v>
      </c>
      <c r="D26" s="13">
        <v>115816</v>
      </c>
    </row>
    <row r="27" spans="1:4" x14ac:dyDescent="0.25">
      <c r="A27" s="11">
        <v>500</v>
      </c>
      <c r="B27" s="12">
        <f>C27+D27</f>
        <v>467697</v>
      </c>
      <c r="C27" s="12">
        <v>167727</v>
      </c>
      <c r="D27" s="13">
        <v>299970</v>
      </c>
    </row>
    <row r="28" spans="1:4" x14ac:dyDescent="0.25">
      <c r="A28" s="14">
        <v>1000</v>
      </c>
      <c r="B28" s="15">
        <f>C28+D28</f>
        <v>915461</v>
      </c>
      <c r="C28" s="15">
        <v>315455</v>
      </c>
      <c r="D28" s="16">
        <v>600006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FDCC50680FF5469064CA948CEA1888" ma:contentTypeVersion="8" ma:contentTypeDescription="Skapa ett nytt dokument." ma:contentTypeScope="" ma:versionID="fd6c6379a3b947729bdb9e1ee4252ca9">
  <xsd:schema xmlns:xsd="http://www.w3.org/2001/XMLSchema" xmlns:xs="http://www.w3.org/2001/XMLSchema" xmlns:p="http://schemas.microsoft.com/office/2006/metadata/properties" xmlns:ns3="f64bbc8e-2d83-4918-9032-2eca1dcfc73c" targetNamespace="http://schemas.microsoft.com/office/2006/metadata/properties" ma:root="true" ma:fieldsID="ad07192ce7bd7326c7b97859b07f9aac" ns3:_="">
    <xsd:import namespace="f64bbc8e-2d83-4918-9032-2eca1dcfc7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bbc8e-2d83-4918-9032-2eca1dcfc73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8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F6CE43-DAA1-4EDC-A864-405931C54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FA143-647A-470A-AAA6-E546476BC8C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AB5AA89D-2079-47CC-97A4-211B07F70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bbc8e-2d83-4918-9032-2eca1dcfc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0DA306-B947-4672-BEC0-BA1DBA4CD0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64bbc8e-2d83-4918-9032-2eca1dcfc7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2009-2010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 </vt:lpstr>
      <vt:lpstr>2021</vt:lpstr>
      <vt:lpstr>2022</vt:lpstr>
      <vt:lpstr>2023</vt:lpstr>
      <vt:lpstr>2024</vt:lpstr>
    </vt:vector>
  </TitlesOfParts>
  <Company>Marks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prisinformation till hemsidan</dc:title>
  <dc:creator>mar330</dc:creator>
  <cp:lastModifiedBy>Pernilla Herfors</cp:lastModifiedBy>
  <cp:lastPrinted>2024-05-16T08:22:19Z</cp:lastPrinted>
  <dcterms:created xsi:type="dcterms:W3CDTF">2010-08-13T09:34:09Z</dcterms:created>
  <dcterms:modified xsi:type="dcterms:W3CDTF">2024-05-16T08:59:03Z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0x01010046FDCC50680FF5469064CA948CEA1888</vt:lpwstr>
  </property>
</Properties>
</file>